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65" yWindow="135" windowWidth="17370" windowHeight="10890"/>
  </bookViews>
  <sheets>
    <sheet name="13년에너지목표실적" sheetId="1" r:id="rId1"/>
  </sheets>
  <calcPr calcId="145621"/>
</workbook>
</file>

<file path=xl/calcChain.xml><?xml version="1.0" encoding="utf-8"?>
<calcChain xmlns="http://schemas.openxmlformats.org/spreadsheetml/2006/main">
  <c r="I23" i="1" l="1"/>
  <c r="Q9" i="1"/>
  <c r="F18" i="1"/>
  <c r="G18" i="1"/>
  <c r="H18" i="1"/>
  <c r="I18" i="1"/>
  <c r="J18" i="1"/>
  <c r="K18" i="1"/>
  <c r="L18" i="1"/>
  <c r="M18" i="1"/>
  <c r="N18" i="1"/>
  <c r="O18" i="1"/>
  <c r="P18" i="1"/>
  <c r="E18" i="1"/>
  <c r="P13" i="1"/>
  <c r="F13" i="1"/>
  <c r="G13" i="1"/>
  <c r="H13" i="1"/>
  <c r="I13" i="1"/>
  <c r="E13" i="1"/>
  <c r="F8" i="1"/>
  <c r="G8" i="1"/>
  <c r="H8" i="1"/>
  <c r="I8" i="1"/>
  <c r="J8" i="1"/>
  <c r="J22" i="1" s="1"/>
  <c r="K8" i="1"/>
  <c r="L8" i="1"/>
  <c r="M8" i="1"/>
  <c r="N8" i="1"/>
  <c r="N22" i="1" s="1"/>
  <c r="O8" i="1"/>
  <c r="P8" i="1"/>
  <c r="E8" i="1"/>
  <c r="F21" i="1"/>
  <c r="G21" i="1"/>
  <c r="H21" i="1"/>
  <c r="I21" i="1"/>
  <c r="J21" i="1"/>
  <c r="K21" i="1"/>
  <c r="L21" i="1"/>
  <c r="M21" i="1"/>
  <c r="N21" i="1"/>
  <c r="O21" i="1"/>
  <c r="P21" i="1"/>
  <c r="I22" i="1"/>
  <c r="K22" i="1"/>
  <c r="E21" i="1"/>
  <c r="O22" i="1"/>
  <c r="M22" i="1"/>
  <c r="L22" i="1"/>
  <c r="P16" i="1"/>
  <c r="P22" i="1" l="1"/>
  <c r="I32" i="1"/>
  <c r="H22" i="1"/>
  <c r="P15" i="1"/>
  <c r="G22" i="1"/>
  <c r="G15" i="1"/>
  <c r="F22" i="1"/>
  <c r="E22" i="1"/>
  <c r="P20" i="1"/>
  <c r="N20" i="1"/>
  <c r="L20" i="1"/>
  <c r="J20" i="1"/>
  <c r="H20" i="1"/>
  <c r="O11" i="1"/>
  <c r="M10" i="1"/>
  <c r="K10" i="1"/>
  <c r="I10" i="1"/>
  <c r="G10" i="1"/>
  <c r="E10" i="1"/>
  <c r="J10" i="1"/>
  <c r="L10" i="1"/>
  <c r="N10" i="1"/>
  <c r="P10" i="1"/>
  <c r="H15" i="1"/>
  <c r="H10" i="1"/>
  <c r="H16" i="1"/>
  <c r="H23" i="1"/>
  <c r="F23" i="1"/>
  <c r="G23" i="1"/>
  <c r="G32" i="1" s="1"/>
  <c r="O23" i="1"/>
  <c r="O32" i="1" s="1"/>
  <c r="P23" i="1"/>
  <c r="P25" i="1" s="1"/>
  <c r="E23" i="1"/>
  <c r="F15" i="1"/>
  <c r="E15" i="1"/>
  <c r="F10" i="1"/>
  <c r="O25" i="1"/>
  <c r="Q19" i="1"/>
  <c r="Q18" i="1"/>
  <c r="O20" i="1"/>
  <c r="M20" i="1"/>
  <c r="K20" i="1"/>
  <c r="I20" i="1"/>
  <c r="G20" i="1"/>
  <c r="F20" i="1"/>
  <c r="E20" i="1"/>
  <c r="Q17" i="1"/>
  <c r="G16" i="1"/>
  <c r="F16" i="1"/>
  <c r="E16" i="1"/>
  <c r="Q12" i="1"/>
  <c r="R12" i="1" s="1"/>
  <c r="P11" i="1"/>
  <c r="N11" i="1"/>
  <c r="M11" i="1"/>
  <c r="L11" i="1"/>
  <c r="K11" i="1"/>
  <c r="J11" i="1"/>
  <c r="I11" i="1"/>
  <c r="F11" i="1"/>
  <c r="Q7" i="1"/>
  <c r="R7" i="1" s="1"/>
  <c r="E32" i="1" l="1"/>
  <c r="F32" i="1"/>
  <c r="H32" i="1"/>
  <c r="P32" i="1"/>
  <c r="R9" i="1"/>
  <c r="E24" i="1"/>
  <c r="H25" i="1"/>
  <c r="E25" i="1"/>
  <c r="E11" i="1"/>
  <c r="G11" i="1"/>
  <c r="Q8" i="1"/>
  <c r="R8" i="1" s="1"/>
  <c r="G26" i="1"/>
  <c r="O10" i="1"/>
  <c r="H26" i="1"/>
  <c r="Q21" i="1"/>
  <c r="H24" i="1"/>
  <c r="I24" i="1"/>
  <c r="E26" i="1"/>
  <c r="H11" i="1"/>
  <c r="P26" i="1"/>
  <c r="O26" i="1"/>
  <c r="Q13" i="1"/>
  <c r="R13" i="1" s="1"/>
  <c r="J14" i="1"/>
  <c r="K14" i="1"/>
  <c r="L14" i="1"/>
  <c r="L23" i="1" s="1"/>
  <c r="M14" i="1"/>
  <c r="M23" i="1" s="1"/>
  <c r="M32" i="1" s="1"/>
  <c r="N14" i="1"/>
  <c r="N23" i="1" s="1"/>
  <c r="P24" i="1"/>
  <c r="O24" i="1"/>
  <c r="Q20" i="1"/>
  <c r="N25" i="1" l="1"/>
  <c r="N32" i="1"/>
  <c r="L26" i="1"/>
  <c r="L32" i="1"/>
  <c r="K23" i="1"/>
  <c r="K32" i="1" s="1"/>
  <c r="Q14" i="1"/>
  <c r="Q23" i="1" s="1"/>
  <c r="R10" i="1"/>
  <c r="Q11" i="1"/>
  <c r="Q10" i="1"/>
  <c r="M25" i="1"/>
  <c r="G24" i="1"/>
  <c r="G25" i="1"/>
  <c r="I26" i="1"/>
  <c r="I25" i="1"/>
  <c r="F24" i="1"/>
  <c r="F25" i="1"/>
  <c r="Q22" i="1"/>
  <c r="F26" i="1"/>
  <c r="M26" i="1"/>
  <c r="N26" i="1"/>
  <c r="L24" i="1"/>
  <c r="L25" i="1"/>
  <c r="K26" i="1"/>
  <c r="K25" i="1"/>
  <c r="J23" i="1"/>
  <c r="J32" i="1" s="1"/>
  <c r="N24" i="1"/>
  <c r="M24" i="1"/>
  <c r="K24" i="1"/>
  <c r="R14" i="1" l="1"/>
  <c r="R15" i="1" s="1"/>
  <c r="Q15" i="1"/>
  <c r="Q16" i="1"/>
  <c r="J26" i="1"/>
  <c r="J25" i="1"/>
  <c r="J24" i="1"/>
  <c r="Q26" i="1" l="1"/>
  <c r="Q24" i="1"/>
  <c r="Q25" i="1"/>
</calcChain>
</file>

<file path=xl/sharedStrings.xml><?xml version="1.0" encoding="utf-8"?>
<sst xmlns="http://schemas.openxmlformats.org/spreadsheetml/2006/main" count="49" uniqueCount="37">
  <si>
    <t xml:space="preserve"> </t>
  </si>
  <si>
    <t>구 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</si>
  <si>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</si>
  <si>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</si>
  <si>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</si>
  <si>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</si>
  <si>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</si>
  <si>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</si>
  <si>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</si>
  <si>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</si>
  <si>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</si>
  <si>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</si>
  <si>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</si>
  <si>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</si>
  <si>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계</t>
  </si>
  <si>
    <t>목표TOE</t>
    <phoneticPr fontId="2" type="noConversion"/>
  </si>
  <si>
    <t>누적TOE</t>
    <phoneticPr fontId="2" type="noConversion"/>
  </si>
  <si>
    <t>전 력</t>
    <phoneticPr fontId="2" type="noConversion"/>
  </si>
  <si>
    <t>사용량</t>
    <phoneticPr fontId="2" type="noConversion"/>
  </si>
  <si>
    <t>13년 실적(KWH)</t>
    <phoneticPr fontId="2" type="noConversion"/>
  </si>
  <si>
    <t>증감</t>
    <phoneticPr fontId="2" type="noConversion"/>
  </si>
  <si>
    <t>달성율(%)</t>
    <phoneticPr fontId="2" type="noConversion"/>
  </si>
  <si>
    <t>증감율(%)</t>
    <phoneticPr fontId="2" type="noConversion"/>
  </si>
  <si>
    <t>가 스</t>
    <phoneticPr fontId="2" type="noConversion"/>
  </si>
  <si>
    <t>13년 실적(㎥)</t>
    <phoneticPr fontId="2" type="noConversion"/>
  </si>
  <si>
    <t>상 수 도</t>
    <phoneticPr fontId="2" type="noConversion"/>
  </si>
  <si>
    <t>에너지환산</t>
    <phoneticPr fontId="2" type="noConversion"/>
  </si>
  <si>
    <t>TOE사용량합</t>
    <phoneticPr fontId="2" type="noConversion"/>
  </si>
  <si>
    <t>13년 TOE 실적</t>
    <phoneticPr fontId="2" type="noConversion"/>
  </si>
  <si>
    <t>14년 에너지 사용 목표 실적</t>
    <phoneticPr fontId="2" type="noConversion"/>
  </si>
  <si>
    <t>14년 목표(KWH)</t>
    <phoneticPr fontId="2" type="noConversion"/>
  </si>
  <si>
    <t>14년 실적(KWH)</t>
    <phoneticPr fontId="2" type="noConversion"/>
  </si>
  <si>
    <t>14년 목표(㎥)</t>
    <phoneticPr fontId="2" type="noConversion"/>
  </si>
  <si>
    <t>14년 실적(㎥)</t>
    <phoneticPr fontId="2" type="noConversion"/>
  </si>
  <si>
    <t>14년 TOE 목표</t>
    <phoneticPr fontId="2" type="noConversion"/>
  </si>
  <si>
    <t>14년 TOE 실적</t>
    <phoneticPr fontId="2" type="noConversion"/>
  </si>
  <si>
    <t>현재당월절약TOE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</si>
</sst>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_-* #,##0.0_-;\-* #,##0.0_-;_-* &quot;-&quot;_-;_-@_-"/>
    <numFmt numFmtId="178" formatCode="_-* #,##0_-;\-* #,##0_-;_-* &quot;-&quot;??_-;_-@_-"/>
    <numFmt numFmtId="179" formatCode="0.00_ 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62"/>
      <name val="돋움"/>
      <family val="3"/>
      <charset val="129"/>
    </font>
    <font>
      <sz val="18"/>
      <name val="바탕체"/>
      <family val="1"/>
      <charset val="129"/>
    </font>
    <font>
      <sz val="11"/>
      <name val="굴림체"/>
      <family val="3"/>
      <charset val="129"/>
    </font>
    <font>
      <sz val="9"/>
      <name val="바탕체"/>
      <family val="1"/>
      <charset val="129"/>
    </font>
    <font>
      <sz val="10"/>
      <color indexed="12"/>
      <name val="굴림체"/>
      <family val="3"/>
      <charset val="129"/>
    </font>
    <font>
      <sz val="10"/>
      <name val="바탕체"/>
      <family val="1"/>
      <charset val="129"/>
    </font>
    <font>
      <b/>
      <sz val="10"/>
      <color indexed="12"/>
      <name val="바탕체"/>
      <family val="1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b/>
      <sz val="12"/>
      <name val="바탕체"/>
      <family val="1"/>
      <charset val="129"/>
    </font>
    <font>
      <sz val="20"/>
      <name val="바탕체"/>
      <family val="1"/>
      <charset val="129"/>
    </font>
    <font>
      <b/>
      <sz val="10"/>
      <name val="굴림체"/>
      <family val="3"/>
      <charset val="129"/>
    </font>
    <font>
      <sz val="10"/>
      <color rgb="FF0070C0"/>
      <name val="굴림체"/>
      <family val="3"/>
      <charset val="129"/>
    </font>
    <font>
      <sz val="9"/>
      <color rgb="FFC00000"/>
      <name val="바탕체"/>
      <family val="1"/>
      <charset val="129"/>
    </font>
    <font>
      <b/>
      <sz val="12"/>
      <color rgb="FFC00000"/>
      <name val="바탕체"/>
      <family val="1"/>
      <charset val="129"/>
    </font>
    <font>
      <b/>
      <sz val="11"/>
      <color rgb="FFC00000"/>
      <name val="바탕체"/>
      <family val="1"/>
      <charset val="129"/>
    </font>
    <font>
      <b/>
      <sz val="12"/>
      <color theme="1" tint="4.9989318521683403E-2"/>
      <name val="바탕체"/>
      <family val="1"/>
      <charset val="129"/>
    </font>
    <font>
      <b/>
      <sz val="12"/>
      <color theme="1" tint="4.9989318521683403E-2"/>
      <name val="굴림체"/>
      <family val="3"/>
      <charset val="129"/>
    </font>
    <font>
      <b/>
      <sz val="11"/>
      <color theme="1" tint="4.9989318521683403E-2"/>
      <name val="굴림체"/>
      <family val="3"/>
      <charset val="129"/>
    </font>
    <font>
      <sz val="10"/>
      <color rgb="FF0000FF"/>
      <name val="굴림체"/>
      <family val="3"/>
      <charset val="129"/>
    </font>
    <font>
      <b/>
      <sz val="10"/>
      <color indexed="12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1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rgb="FFC00000"/>
      </right>
      <top style="medium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hair">
        <color indexed="64"/>
      </bottom>
      <diagonal/>
    </border>
    <border>
      <left style="medium">
        <color rgb="FFC00000"/>
      </left>
      <right style="medium">
        <color rgb="FFC00000"/>
      </right>
      <top style="hair">
        <color indexed="64"/>
      </top>
      <bottom style="hair">
        <color indexed="64"/>
      </bottom>
      <diagonal/>
    </border>
    <border>
      <left style="medium">
        <color rgb="FFC00000"/>
      </left>
      <right style="medium">
        <color rgb="FFC00000"/>
      </right>
      <top style="hair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hair">
        <color indexed="64"/>
      </bottom>
      <diagonal/>
    </border>
    <border>
      <left style="medium">
        <color rgb="FFC00000"/>
      </left>
      <right style="medium">
        <color rgb="FFC00000"/>
      </right>
      <top style="hair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FF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77" fontId="9" fillId="0" borderId="1" xfId="1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5" fillId="0" borderId="0" xfId="0" applyNumberFormat="1" applyFont="1" applyFill="1" applyBorder="1" applyAlignment="1">
      <alignment vertical="center"/>
    </xf>
    <xf numFmtId="178" fontId="8" fillId="0" borderId="0" xfId="0" applyNumberFormat="1" applyFont="1" applyBorder="1" applyAlignment="1">
      <alignment vertical="center"/>
    </xf>
    <xf numFmtId="41" fontId="8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41" fontId="7" fillId="0" borderId="0" xfId="0" applyNumberFormat="1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vertical="center" readingOrder="1"/>
    </xf>
    <xf numFmtId="179" fontId="18" fillId="0" borderId="0" xfId="0" applyNumberFormat="1" applyFont="1" applyFill="1" applyAlignment="1">
      <alignment vertical="center"/>
    </xf>
    <xf numFmtId="0" fontId="12" fillId="3" borderId="32" xfId="0" applyFont="1" applyFill="1" applyBorder="1" applyAlignment="1">
      <alignment horizontal="center" vertical="center"/>
    </xf>
    <xf numFmtId="0" fontId="8" fillId="0" borderId="0" xfId="0" applyFont="1" applyAlignment="1">
      <alignment vertical="center" readingOrder="2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2" borderId="19" xfId="0" quotePrefix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1" fontId="11" fillId="0" borderId="35" xfId="0" applyNumberFormat="1" applyFont="1" applyFill="1" applyBorder="1" applyAlignment="1">
      <alignment vertical="center" shrinkToFit="1"/>
    </xf>
    <xf numFmtId="41" fontId="11" fillId="0" borderId="2" xfId="0" applyNumberFormat="1" applyFont="1" applyFill="1" applyBorder="1" applyAlignment="1">
      <alignment vertical="center" shrinkToFit="1"/>
    </xf>
    <xf numFmtId="41" fontId="11" fillId="4" borderId="2" xfId="0" applyNumberFormat="1" applyFont="1" applyFill="1" applyBorder="1" applyAlignment="1">
      <alignment vertical="center" shrinkToFit="1"/>
    </xf>
    <xf numFmtId="176" fontId="11" fillId="4" borderId="6" xfId="0" applyNumberFormat="1" applyFont="1" applyFill="1" applyBorder="1" applyAlignment="1">
      <alignment vertical="center" shrinkToFit="1"/>
    </xf>
    <xf numFmtId="41" fontId="7" fillId="6" borderId="2" xfId="0" applyNumberFormat="1" applyFont="1" applyFill="1" applyBorder="1" applyAlignment="1">
      <alignment vertical="center" shrinkToFit="1"/>
    </xf>
    <xf numFmtId="41" fontId="11" fillId="4" borderId="6" xfId="0" applyNumberFormat="1" applyFont="1" applyFill="1" applyBorder="1" applyAlignment="1">
      <alignment vertical="center" shrinkToFit="1"/>
    </xf>
    <xf numFmtId="41" fontId="22" fillId="2" borderId="21" xfId="0" applyNumberFormat="1" applyFont="1" applyFill="1" applyBorder="1" applyAlignment="1">
      <alignment vertical="center" shrinkToFit="1"/>
    </xf>
    <xf numFmtId="177" fontId="11" fillId="4" borderId="11" xfId="0" applyNumberFormat="1" applyFont="1" applyFill="1" applyBorder="1" applyAlignment="1">
      <alignment vertical="center" shrinkToFit="1"/>
    </xf>
    <xf numFmtId="41" fontId="11" fillId="4" borderId="11" xfId="0" applyNumberFormat="1" applyFont="1" applyFill="1" applyBorder="1" applyAlignment="1">
      <alignment vertical="center" shrinkToFit="1"/>
    </xf>
    <xf numFmtId="177" fontId="11" fillId="4" borderId="13" xfId="0" applyNumberFormat="1" applyFont="1" applyFill="1" applyBorder="1" applyAlignment="1">
      <alignment vertical="center" shrinkToFit="1"/>
    </xf>
    <xf numFmtId="41" fontId="11" fillId="4" borderId="9" xfId="0" applyNumberFormat="1" applyFont="1" applyFill="1" applyBorder="1" applyAlignment="1">
      <alignment vertical="center" shrinkToFit="1"/>
    </xf>
    <xf numFmtId="41" fontId="22" fillId="2" borderId="22" xfId="0" applyNumberFormat="1" applyFont="1" applyFill="1" applyBorder="1" applyAlignment="1">
      <alignment vertical="center" shrinkToFit="1"/>
    </xf>
    <xf numFmtId="41" fontId="25" fillId="4" borderId="2" xfId="0" applyNumberFormat="1" applyFont="1" applyFill="1" applyBorder="1" applyAlignment="1">
      <alignment vertical="center" shrinkToFit="1"/>
    </xf>
    <xf numFmtId="0" fontId="25" fillId="5" borderId="16" xfId="0" applyFont="1" applyFill="1" applyBorder="1" applyAlignment="1">
      <alignment horizontal="center" vertical="center"/>
    </xf>
    <xf numFmtId="41" fontId="14" fillId="5" borderId="12" xfId="0" applyNumberFormat="1" applyFont="1" applyFill="1" applyBorder="1" applyAlignment="1">
      <alignment vertical="center" shrinkToFit="1"/>
    </xf>
    <xf numFmtId="41" fontId="14" fillId="5" borderId="10" xfId="0" applyNumberFormat="1" applyFont="1" applyFill="1" applyBorder="1" applyAlignment="1">
      <alignment vertical="center" shrinkToFit="1"/>
    </xf>
    <xf numFmtId="41" fontId="14" fillId="5" borderId="26" xfId="0" applyNumberFormat="1" applyFont="1" applyFill="1" applyBorder="1" applyAlignment="1">
      <alignment vertical="center" shrinkToFit="1"/>
    </xf>
    <xf numFmtId="177" fontId="8" fillId="0" borderId="0" xfId="0" applyNumberFormat="1" applyFont="1" applyAlignment="1">
      <alignment vertical="center"/>
    </xf>
    <xf numFmtId="178" fontId="22" fillId="2" borderId="2" xfId="0" applyNumberFormat="1" applyFont="1" applyFill="1" applyBorder="1" applyAlignment="1">
      <alignment vertical="center" shrinkToFit="1"/>
    </xf>
    <xf numFmtId="178" fontId="11" fillId="2" borderId="35" xfId="0" applyNumberFormat="1" applyFont="1" applyFill="1" applyBorder="1" applyAlignment="1">
      <alignment vertical="center" shrinkToFit="1"/>
    </xf>
    <xf numFmtId="41" fontId="11" fillId="4" borderId="38" xfId="0" applyNumberFormat="1" applyFont="1" applyFill="1" applyBorder="1" applyAlignment="1">
      <alignment vertical="center" shrinkToFit="1"/>
    </xf>
    <xf numFmtId="176" fontId="11" fillId="4" borderId="13" xfId="0" applyNumberFormat="1" applyFont="1" applyFill="1" applyBorder="1" applyAlignment="1">
      <alignment vertical="center" shrinkToFit="1"/>
    </xf>
    <xf numFmtId="41" fontId="11" fillId="4" borderId="13" xfId="0" applyNumberFormat="1" applyFont="1" applyFill="1" applyBorder="1" applyAlignment="1">
      <alignment vertical="center" shrinkToFit="1"/>
    </xf>
    <xf numFmtId="41" fontId="11" fillId="0" borderId="39" xfId="0" applyNumberFormat="1" applyFont="1" applyFill="1" applyBorder="1" applyAlignment="1">
      <alignment vertical="center" shrinkToFit="1"/>
    </xf>
    <xf numFmtId="41" fontId="11" fillId="0" borderId="40" xfId="0" applyNumberFormat="1" applyFont="1" applyFill="1" applyBorder="1" applyAlignment="1">
      <alignment vertical="center" shrinkToFit="1"/>
    </xf>
    <xf numFmtId="178" fontId="22" fillId="2" borderId="35" xfId="0" applyNumberFormat="1" applyFont="1" applyFill="1" applyBorder="1" applyAlignment="1">
      <alignment vertical="center" shrinkToFit="1"/>
    </xf>
    <xf numFmtId="178" fontId="22" fillId="2" borderId="36" xfId="0" applyNumberFormat="1" applyFont="1" applyFill="1" applyBorder="1" applyAlignment="1">
      <alignment vertical="center" shrinkToFit="1"/>
    </xf>
    <xf numFmtId="41" fontId="7" fillId="6" borderId="40" xfId="0" applyNumberFormat="1" applyFont="1" applyFill="1" applyBorder="1" applyAlignment="1">
      <alignment vertical="center" shrinkToFit="1"/>
    </xf>
    <xf numFmtId="178" fontId="11" fillId="2" borderId="2" xfId="0" applyNumberFormat="1" applyFont="1" applyFill="1" applyBorder="1" applyAlignment="1">
      <alignment vertical="center" shrinkToFit="1"/>
    </xf>
    <xf numFmtId="178" fontId="11" fillId="2" borderId="36" xfId="0" applyNumberFormat="1" applyFont="1" applyFill="1" applyBorder="1" applyAlignment="1">
      <alignment vertical="center" shrinkToFit="1"/>
    </xf>
    <xf numFmtId="41" fontId="11" fillId="0" borderId="8" xfId="0" applyNumberFormat="1" applyFont="1" applyFill="1" applyBorder="1" applyAlignment="1">
      <alignment vertical="center" shrinkToFit="1"/>
    </xf>
    <xf numFmtId="41" fontId="11" fillId="0" borderId="36" xfId="0" applyNumberFormat="1" applyFont="1" applyFill="1" applyBorder="1" applyAlignment="1">
      <alignment vertical="center" shrinkToFit="1"/>
    </xf>
    <xf numFmtId="41" fontId="11" fillId="4" borderId="36" xfId="0" applyNumberFormat="1" applyFont="1" applyFill="1" applyBorder="1" applyAlignment="1">
      <alignment vertical="center" shrinkToFit="1"/>
    </xf>
    <xf numFmtId="176" fontId="11" fillId="4" borderId="9" xfId="0" applyNumberFormat="1" applyFont="1" applyFill="1" applyBorder="1" applyAlignment="1">
      <alignment vertical="center" shrinkToFit="1"/>
    </xf>
    <xf numFmtId="41" fontId="14" fillId="0" borderId="8" xfId="0" applyNumberFormat="1" applyFont="1" applyFill="1" applyBorder="1" applyAlignment="1">
      <alignment vertical="center" shrinkToFit="1"/>
    </xf>
    <xf numFmtId="41" fontId="14" fillId="0" borderId="36" xfId="0" applyNumberFormat="1" applyFont="1" applyFill="1" applyBorder="1" applyAlignment="1">
      <alignment vertical="center" shrinkToFit="1"/>
    </xf>
    <xf numFmtId="41" fontId="22" fillId="2" borderId="41" xfId="0" applyNumberFormat="1" applyFont="1" applyFill="1" applyBorder="1" applyAlignment="1">
      <alignment vertical="center" shrinkToFit="1"/>
    </xf>
    <xf numFmtId="41" fontId="22" fillId="2" borderId="42" xfId="0" applyNumberFormat="1" applyFont="1" applyFill="1" applyBorder="1" applyAlignment="1">
      <alignment vertical="center" shrinkToFit="1"/>
    </xf>
    <xf numFmtId="41" fontId="11" fillId="4" borderId="43" xfId="0" applyNumberFormat="1" applyFont="1" applyFill="1" applyBorder="1" applyAlignment="1">
      <alignment vertical="center" shrinkToFit="1"/>
    </xf>
    <xf numFmtId="43" fontId="19" fillId="2" borderId="44" xfId="0" applyNumberFormat="1" applyFont="1" applyFill="1" applyBorder="1" applyAlignment="1">
      <alignment vertical="center"/>
    </xf>
    <xf numFmtId="43" fontId="19" fillId="2" borderId="45" xfId="0" applyNumberFormat="1" applyFont="1" applyFill="1" applyBorder="1" applyAlignment="1">
      <alignment vertical="center"/>
    </xf>
    <xf numFmtId="43" fontId="19" fillId="0" borderId="45" xfId="0" applyNumberFormat="1" applyFont="1" applyFill="1" applyBorder="1" applyAlignment="1">
      <alignment vertical="center"/>
    </xf>
    <xf numFmtId="43" fontId="19" fillId="4" borderId="46" xfId="0" applyNumberFormat="1" applyFont="1" applyFill="1" applyBorder="1" applyAlignment="1">
      <alignment vertical="center"/>
    </xf>
    <xf numFmtId="43" fontId="19" fillId="2" borderId="47" xfId="0" applyNumberFormat="1" applyFont="1" applyFill="1" applyBorder="1" applyAlignment="1">
      <alignment vertical="center"/>
    </xf>
    <xf numFmtId="43" fontId="19" fillId="2" borderId="48" xfId="0" applyNumberFormat="1" applyFont="1" applyFill="1" applyBorder="1" applyAlignment="1">
      <alignment vertical="center"/>
    </xf>
    <xf numFmtId="43" fontId="19" fillId="0" borderId="48" xfId="0" applyNumberFormat="1" applyFont="1" applyFill="1" applyBorder="1" applyAlignment="1">
      <alignment vertical="center"/>
    </xf>
    <xf numFmtId="176" fontId="20" fillId="4" borderId="49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3" fontId="17" fillId="0" borderId="0" xfId="0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 textRotation="255" wrapText="1"/>
    </xf>
    <xf numFmtId="0" fontId="5" fillId="3" borderId="50" xfId="0" applyFont="1" applyFill="1" applyBorder="1" applyAlignment="1">
      <alignment horizontal="center" vertical="center"/>
    </xf>
    <xf numFmtId="41" fontId="23" fillId="2" borderId="51" xfId="0" applyNumberFormat="1" applyFont="1" applyFill="1" applyBorder="1" applyAlignment="1">
      <alignment vertical="center"/>
    </xf>
    <xf numFmtId="41" fontId="24" fillId="2" borderId="52" xfId="0" applyNumberFormat="1" applyFont="1" applyFill="1" applyBorder="1" applyAlignment="1">
      <alignment vertical="center"/>
    </xf>
    <xf numFmtId="41" fontId="14" fillId="0" borderId="52" xfId="0" applyNumberFormat="1" applyFont="1" applyFill="1" applyBorder="1" applyAlignment="1">
      <alignment vertical="center"/>
    </xf>
    <xf numFmtId="41" fontId="14" fillId="4" borderId="52" xfId="0" applyNumberFormat="1" applyFont="1" applyFill="1" applyBorder="1" applyAlignment="1">
      <alignment vertical="center"/>
    </xf>
    <xf numFmtId="176" fontId="14" fillId="4" borderId="53" xfId="0" applyNumberFormat="1" applyFont="1" applyFill="1" applyBorder="1" applyAlignment="1">
      <alignment vertical="center"/>
    </xf>
    <xf numFmtId="41" fontId="23" fillId="2" borderId="54" xfId="0" applyNumberFormat="1" applyFont="1" applyFill="1" applyBorder="1" applyAlignment="1">
      <alignment vertical="center"/>
    </xf>
    <xf numFmtId="41" fontId="14" fillId="4" borderId="53" xfId="0" applyNumberFormat="1" applyFont="1" applyFill="1" applyBorder="1" applyAlignment="1">
      <alignment vertical="center"/>
    </xf>
    <xf numFmtId="41" fontId="14" fillId="4" borderId="55" xfId="0" applyNumberFormat="1" applyFont="1" applyFill="1" applyBorder="1" applyAlignment="1">
      <alignment vertical="center"/>
    </xf>
    <xf numFmtId="41" fontId="21" fillId="2" borderId="56" xfId="0" applyNumberFormat="1" applyFont="1" applyFill="1" applyBorder="1" applyAlignment="1">
      <alignment vertical="center"/>
    </xf>
    <xf numFmtId="41" fontId="21" fillId="2" borderId="33" xfId="0" applyNumberFormat="1" applyFont="1" applyFill="1" applyBorder="1" applyAlignment="1">
      <alignment vertical="center"/>
    </xf>
    <xf numFmtId="41" fontId="21" fillId="5" borderId="33" xfId="0" applyNumberFormat="1" applyFont="1" applyFill="1" applyBorder="1" applyAlignment="1">
      <alignment vertical="center"/>
    </xf>
    <xf numFmtId="41" fontId="21" fillId="4" borderId="57" xfId="0" applyNumberFormat="1" applyFont="1" applyFill="1" applyBorder="1" applyAlignment="1">
      <alignment vertical="center"/>
    </xf>
    <xf numFmtId="41" fontId="21" fillId="4" borderId="34" xfId="0" applyNumberFormat="1" applyFont="1" applyFill="1" applyBorder="1" applyAlignment="1">
      <alignment vertical="center"/>
    </xf>
    <xf numFmtId="41" fontId="8" fillId="0" borderId="0" xfId="0" applyNumberFormat="1" applyFont="1" applyAlignment="1">
      <alignment vertical="center"/>
    </xf>
    <xf numFmtId="41" fontId="6" fillId="0" borderId="0" xfId="0" applyNumberFormat="1" applyFont="1" applyAlignment="1">
      <alignment vertical="center"/>
    </xf>
    <xf numFmtId="41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255"/>
    </xf>
    <xf numFmtId="0" fontId="5" fillId="0" borderId="27" xfId="0" applyFont="1" applyBorder="1">
      <alignment vertical="center"/>
    </xf>
    <xf numFmtId="0" fontId="5" fillId="0" borderId="28" xfId="0" applyFont="1" applyBorder="1">
      <alignment vertical="center"/>
    </xf>
    <xf numFmtId="0" fontId="5" fillId="2" borderId="4" xfId="0" applyFont="1" applyFill="1" applyBorder="1" applyAlignment="1">
      <alignment horizontal="center" vertical="center" textRotation="255"/>
    </xf>
    <xf numFmtId="0" fontId="5" fillId="0" borderId="1" xfId="0" applyFont="1" applyBorder="1">
      <alignment vertical="center"/>
    </xf>
    <xf numFmtId="0" fontId="5" fillId="0" borderId="37" xfId="0" applyFont="1" applyBorder="1">
      <alignment vertical="center"/>
    </xf>
    <xf numFmtId="0" fontId="5" fillId="4" borderId="30" xfId="0" applyFont="1" applyFill="1" applyBorder="1" applyAlignment="1">
      <alignment horizontal="center" vertical="center" textRotation="255"/>
    </xf>
    <xf numFmtId="0" fontId="5" fillId="0" borderId="29" xfId="0" applyFont="1" applyBorder="1">
      <alignment vertical="center"/>
    </xf>
    <xf numFmtId="0" fontId="5" fillId="2" borderId="3" xfId="0" applyFont="1" applyFill="1" applyBorder="1" applyAlignment="1">
      <alignment horizontal="center" vertical="center" textRotation="255" wrapText="1"/>
    </xf>
    <xf numFmtId="0" fontId="5" fillId="2" borderId="4" xfId="0" applyFont="1" applyFill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142875</xdr:rowOff>
    </xdr:from>
    <xdr:to>
      <xdr:col>4</xdr:col>
      <xdr:colOff>302559</xdr:colOff>
      <xdr:row>4</xdr:row>
      <xdr:rowOff>123825</xdr:rowOff>
    </xdr:to>
    <xdr:sp macro="" textlink="">
      <xdr:nvSpPr>
        <xdr:cNvPr id="1027" name="Text 4"/>
        <xdr:cNvSpPr txBox="1">
          <a:spLocks noChangeArrowheads="1"/>
        </xdr:cNvSpPr>
      </xdr:nvSpPr>
      <xdr:spPr bwMode="auto">
        <a:xfrm>
          <a:off x="110378" y="759199"/>
          <a:ext cx="2108387" cy="317126"/>
        </a:xfrm>
        <a:prstGeom prst="rect">
          <a:avLst/>
        </a:prstGeom>
        <a:solidFill>
          <a:srgbClr val="3333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18288" anchor="ctr" upright="1"/>
        <a:lstStyle/>
        <a:p>
          <a:pPr algn="l" rtl="0">
            <a:defRPr sz="1000"/>
          </a:pPr>
          <a:r>
            <a:rPr lang="ko-KR" altLang="en-US" sz="1200" b="1" i="0" strike="noStrike">
              <a:solidFill>
                <a:srgbClr val="FFFFFF"/>
              </a:solidFill>
              <a:latin typeface="굴림체"/>
              <a:ea typeface="굴림체"/>
            </a:rPr>
            <a:t>사업장명 </a:t>
          </a:r>
          <a:r>
            <a:rPr lang="en-US" altLang="ko-KR" sz="1200" b="1" i="0" strike="noStrike">
              <a:solidFill>
                <a:srgbClr val="FFFFFF"/>
              </a:solidFill>
              <a:latin typeface="굴림체"/>
              <a:ea typeface="굴림체"/>
            </a:rPr>
            <a:t>: NIPA </a:t>
          </a:r>
          <a:r>
            <a:rPr lang="ko-KR" altLang="en-US" sz="1200" b="1" i="0" strike="noStrike">
              <a:solidFill>
                <a:srgbClr val="FFFFFF"/>
              </a:solidFill>
              <a:latin typeface="굴림체"/>
              <a:ea typeface="굴림체"/>
            </a:rPr>
            <a:t>빌딩 </a:t>
          </a:r>
          <a:endParaRPr lang="en-US" altLang="ko-KR" sz="1200" b="0" i="0" strike="noStrike">
            <a:solidFill>
              <a:srgbClr val="FFFFFF"/>
            </a:solidFill>
            <a:latin typeface="굴림체"/>
            <a:ea typeface="굴림체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10"/>
  <sheetViews>
    <sheetView tabSelected="1" topLeftCell="G5" zoomScale="130" zoomScaleNormal="130" workbookViewId="0">
      <selection activeCell="J9" sqref="J9"/>
    </sheetView>
  </sheetViews>
  <sheetFormatPr defaultRowHeight="22.5" customHeight="1" x14ac:dyDescent="0.15"/>
  <cols>
    <col min="1" max="1" width="1.21875" style="1" customWidth="1"/>
    <col min="2" max="2" width="3.33203125" style="1" customWidth="1"/>
    <col min="3" max="3" width="3.6640625" style="1" customWidth="1"/>
    <col min="4" max="4" width="14.109375" style="3" bestFit="1" customWidth="1"/>
    <col min="5" max="15" width="8.109375" style="1" customWidth="1"/>
    <col min="16" max="16" width="8.88671875" style="1" customWidth="1"/>
    <col min="17" max="17" width="10.88671875" style="1" customWidth="1"/>
    <col min="18" max="18" width="12.5546875" style="1" customWidth="1"/>
    <col min="19" max="16384" width="8.88671875" style="1"/>
  </cols>
  <sheetData>
    <row r="1" spans="2:21" ht="22.5" customHeight="1" x14ac:dyDescent="0.15">
      <c r="G1" s="14"/>
      <c r="H1" s="14"/>
      <c r="I1" s="14"/>
      <c r="J1" s="14"/>
      <c r="K1" s="14"/>
      <c r="L1" s="14"/>
      <c r="M1" s="14"/>
      <c r="N1" s="14"/>
      <c r="O1" s="15"/>
    </row>
    <row r="2" spans="2:21" ht="25.5" x14ac:dyDescent="0.15">
      <c r="B2" s="101" t="s">
        <v>29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2:2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2:21" ht="13.5" customHeight="1" x14ac:dyDescent="0.1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2:21" ht="13.5" customHeight="1" thickBot="1" x14ac:dyDescent="0.2">
      <c r="B5" s="2"/>
      <c r="O5" s="1" t="s">
        <v>0</v>
      </c>
      <c r="P5" s="102"/>
      <c r="Q5" s="102"/>
    </row>
    <row r="6" spans="2:21" s="4" customFormat="1" ht="30" customHeight="1" thickBot="1" x14ac:dyDescent="0.2">
      <c r="B6" s="32" t="s">
        <v>1</v>
      </c>
      <c r="C6" s="33"/>
      <c r="D6" s="16"/>
      <c r="E6" s="16" t="s">
        <v>2</v>
      </c>
      <c r="F6" s="16" t="s">
        <v>3</v>
      </c>
      <c r="G6" s="16" t="s">
        <v>4</v>
      </c>
      <c r="H6" s="16" t="s">
        <v>5</v>
      </c>
      <c r="I6" s="16" t="s">
        <v>6</v>
      </c>
      <c r="J6" s="16" t="s">
        <v>7</v>
      </c>
      <c r="K6" s="16" t="s">
        <v>8</v>
      </c>
      <c r="L6" s="16" t="s">
        <v>9</v>
      </c>
      <c r="M6" s="16" t="s">
        <v>10</v>
      </c>
      <c r="N6" s="16" t="s">
        <v>11</v>
      </c>
      <c r="O6" s="16" t="s">
        <v>12</v>
      </c>
      <c r="P6" s="16" t="s">
        <v>13</v>
      </c>
      <c r="Q6" s="84" t="s">
        <v>14</v>
      </c>
      <c r="R6" s="19" t="s">
        <v>16</v>
      </c>
    </row>
    <row r="7" spans="2:21" s="4" customFormat="1" ht="30" customHeight="1" x14ac:dyDescent="0.15">
      <c r="B7" s="103" t="s">
        <v>17</v>
      </c>
      <c r="C7" s="106" t="s">
        <v>18</v>
      </c>
      <c r="D7" s="21" t="s">
        <v>19</v>
      </c>
      <c r="E7" s="57">
        <v>147528</v>
      </c>
      <c r="F7" s="58">
        <v>135276</v>
      </c>
      <c r="G7" s="58">
        <v>113076</v>
      </c>
      <c r="H7" s="58">
        <v>125964</v>
      </c>
      <c r="I7" s="58">
        <v>109080</v>
      </c>
      <c r="J7" s="58">
        <v>126162</v>
      </c>
      <c r="K7" s="58">
        <v>158976</v>
      </c>
      <c r="L7" s="58">
        <v>164070</v>
      </c>
      <c r="M7" s="58">
        <v>156330</v>
      </c>
      <c r="N7" s="58">
        <v>119142</v>
      </c>
      <c r="O7" s="58">
        <v>125460</v>
      </c>
      <c r="P7" s="64">
        <v>141624</v>
      </c>
      <c r="Q7" s="85">
        <f t="shared" ref="Q7:Q22" si="0">SUM(E7:P7)</f>
        <v>1622688</v>
      </c>
      <c r="R7" s="73">
        <f>Q7/1000*0.23</f>
        <v>373.21824000000004</v>
      </c>
      <c r="U7" s="99"/>
    </row>
    <row r="8" spans="2:21" s="4" customFormat="1" ht="30" customHeight="1" x14ac:dyDescent="0.15">
      <c r="B8" s="104"/>
      <c r="C8" s="107"/>
      <c r="D8" s="22" t="s">
        <v>30</v>
      </c>
      <c r="E8" s="59">
        <f>E7*0.99</f>
        <v>146052.72</v>
      </c>
      <c r="F8" s="52">
        <f t="shared" ref="F8:P8" si="1">F7*0.99</f>
        <v>133923.24</v>
      </c>
      <c r="G8" s="52">
        <f t="shared" si="1"/>
        <v>111945.24</v>
      </c>
      <c r="H8" s="52">
        <f t="shared" si="1"/>
        <v>124704.36</v>
      </c>
      <c r="I8" s="52">
        <f t="shared" si="1"/>
        <v>107989.2</v>
      </c>
      <c r="J8" s="52">
        <f t="shared" si="1"/>
        <v>124900.38</v>
      </c>
      <c r="K8" s="52">
        <f t="shared" si="1"/>
        <v>157386.23999999999</v>
      </c>
      <c r="L8" s="52">
        <f t="shared" si="1"/>
        <v>162429.29999999999</v>
      </c>
      <c r="M8" s="52">
        <f t="shared" si="1"/>
        <v>154766.70000000001</v>
      </c>
      <c r="N8" s="52">
        <f t="shared" si="1"/>
        <v>117950.58</v>
      </c>
      <c r="O8" s="52">
        <f t="shared" si="1"/>
        <v>124205.4</v>
      </c>
      <c r="P8" s="60">
        <f t="shared" si="1"/>
        <v>140207.76</v>
      </c>
      <c r="Q8" s="86">
        <f t="shared" si="0"/>
        <v>1606461.1199999999</v>
      </c>
      <c r="R8" s="74">
        <f>Q8/1000*0.23</f>
        <v>369.48605759999998</v>
      </c>
    </row>
    <row r="9" spans="2:21" s="4" customFormat="1" ht="30" customHeight="1" x14ac:dyDescent="0.15">
      <c r="B9" s="104"/>
      <c r="C9" s="108"/>
      <c r="D9" s="23" t="s">
        <v>31</v>
      </c>
      <c r="E9" s="34">
        <v>123102</v>
      </c>
      <c r="F9" s="35">
        <v>112005</v>
      </c>
      <c r="G9" s="35">
        <v>90678</v>
      </c>
      <c r="H9" s="35">
        <v>90372</v>
      </c>
      <c r="I9" s="35">
        <v>80508</v>
      </c>
      <c r="J9" s="35">
        <v>110588</v>
      </c>
      <c r="K9" s="35"/>
      <c r="L9" s="35"/>
      <c r="M9" s="35"/>
      <c r="N9" s="35"/>
      <c r="O9" s="35"/>
      <c r="P9" s="65"/>
      <c r="Q9" s="87">
        <f>SUM(E9:P9)</f>
        <v>607253</v>
      </c>
      <c r="R9" s="75">
        <f>Q9/1000*0.23</f>
        <v>139.66819000000001</v>
      </c>
    </row>
    <row r="10" spans="2:21" s="4" customFormat="1" ht="20.100000000000001" customHeight="1" thickBot="1" x14ac:dyDescent="0.2">
      <c r="B10" s="104"/>
      <c r="C10" s="109" t="s">
        <v>20</v>
      </c>
      <c r="D10" s="24" t="s">
        <v>21</v>
      </c>
      <c r="E10" s="54">
        <f>E8/E9*100</f>
        <v>118.64366135399914</v>
      </c>
      <c r="F10" s="36">
        <f t="shared" ref="F10:Q10" si="2">F8/F9*100</f>
        <v>119.56898352752108</v>
      </c>
      <c r="G10" s="36">
        <f t="shared" si="2"/>
        <v>123.45358300800635</v>
      </c>
      <c r="H10" s="36">
        <f t="shared" si="2"/>
        <v>137.99004116319213</v>
      </c>
      <c r="I10" s="36">
        <f t="shared" si="2"/>
        <v>134.13474437322998</v>
      </c>
      <c r="J10" s="36">
        <f t="shared" si="2"/>
        <v>112.94207328100698</v>
      </c>
      <c r="K10" s="36" t="e">
        <f t="shared" si="2"/>
        <v>#DIV/0!</v>
      </c>
      <c r="L10" s="36" t="e">
        <f t="shared" si="2"/>
        <v>#DIV/0!</v>
      </c>
      <c r="M10" s="36" t="e">
        <f t="shared" si="2"/>
        <v>#DIV/0!</v>
      </c>
      <c r="N10" s="36" t="e">
        <f t="shared" si="2"/>
        <v>#DIV/0!</v>
      </c>
      <c r="O10" s="36" t="e">
        <f t="shared" si="2"/>
        <v>#DIV/0!</v>
      </c>
      <c r="P10" s="66" t="e">
        <f t="shared" si="2"/>
        <v>#DIV/0!</v>
      </c>
      <c r="Q10" s="88">
        <f t="shared" si="2"/>
        <v>264.54560455032743</v>
      </c>
      <c r="R10" s="76">
        <f>R8/R9*100</f>
        <v>264.54560455032743</v>
      </c>
    </row>
    <row r="11" spans="2:21" s="4" customFormat="1" ht="20.100000000000001" customHeight="1" thickBot="1" x14ac:dyDescent="0.2">
      <c r="B11" s="105"/>
      <c r="C11" s="110"/>
      <c r="D11" s="25" t="s">
        <v>22</v>
      </c>
      <c r="E11" s="55">
        <f>((E9/E8)-1)*100</f>
        <v>-15.713996973147781</v>
      </c>
      <c r="F11" s="37">
        <f t="shared" ref="F11:Q11" si="3">((F9/F8)-1)*100</f>
        <v>-16.366270708504359</v>
      </c>
      <c r="G11" s="37">
        <f t="shared" si="3"/>
        <v>-18.997895756889715</v>
      </c>
      <c r="H11" s="37">
        <f t="shared" si="3"/>
        <v>-27.531002123742908</v>
      </c>
      <c r="I11" s="37">
        <f t="shared" si="3"/>
        <v>-25.448100365592108</v>
      </c>
      <c r="J11" s="37">
        <f t="shared" si="3"/>
        <v>-11.459036393644285</v>
      </c>
      <c r="K11" s="37">
        <f t="shared" si="3"/>
        <v>-100</v>
      </c>
      <c r="L11" s="37">
        <f t="shared" si="3"/>
        <v>-100</v>
      </c>
      <c r="M11" s="37">
        <f t="shared" si="3"/>
        <v>-100</v>
      </c>
      <c r="N11" s="37">
        <f t="shared" si="3"/>
        <v>-100</v>
      </c>
      <c r="O11" s="37">
        <f t="shared" si="3"/>
        <v>-100</v>
      </c>
      <c r="P11" s="67">
        <f t="shared" si="3"/>
        <v>-100</v>
      </c>
      <c r="Q11" s="89">
        <f t="shared" si="3"/>
        <v>-62.199334148840158</v>
      </c>
      <c r="R11" s="18"/>
    </row>
    <row r="12" spans="2:21" s="4" customFormat="1" ht="30" customHeight="1" x14ac:dyDescent="0.15">
      <c r="B12" s="103" t="s">
        <v>23</v>
      </c>
      <c r="C12" s="106" t="s">
        <v>18</v>
      </c>
      <c r="D12" s="26" t="s">
        <v>24</v>
      </c>
      <c r="E12" s="57">
        <v>15790</v>
      </c>
      <c r="F12" s="58">
        <v>15122</v>
      </c>
      <c r="G12" s="58">
        <v>8181</v>
      </c>
      <c r="H12" s="58">
        <v>1107</v>
      </c>
      <c r="I12" s="61">
        <v>1374</v>
      </c>
      <c r="J12" s="61">
        <v>0</v>
      </c>
      <c r="K12" s="61">
        <v>0</v>
      </c>
      <c r="L12" s="61">
        <v>0</v>
      </c>
      <c r="M12" s="61">
        <v>0</v>
      </c>
      <c r="N12" s="61">
        <v>0</v>
      </c>
      <c r="O12" s="58">
        <v>0</v>
      </c>
      <c r="P12" s="68">
        <v>1101</v>
      </c>
      <c r="Q12" s="90">
        <f t="shared" si="0"/>
        <v>42675</v>
      </c>
      <c r="R12" s="77">
        <f>Q12/1000*1.043</f>
        <v>44.510024999999992</v>
      </c>
    </row>
    <row r="13" spans="2:21" s="4" customFormat="1" ht="30" customHeight="1" x14ac:dyDescent="0.15">
      <c r="B13" s="104"/>
      <c r="C13" s="107"/>
      <c r="D13" s="27" t="s">
        <v>32</v>
      </c>
      <c r="E13" s="59">
        <f>E12*0.99</f>
        <v>15632.1</v>
      </c>
      <c r="F13" s="52">
        <f t="shared" ref="F13:I13" si="4">F12*0.99</f>
        <v>14970.78</v>
      </c>
      <c r="G13" s="52">
        <f t="shared" si="4"/>
        <v>8099.19</v>
      </c>
      <c r="H13" s="52">
        <f t="shared" si="4"/>
        <v>1095.93</v>
      </c>
      <c r="I13" s="52">
        <f t="shared" si="4"/>
        <v>1360.26</v>
      </c>
      <c r="J13" s="52"/>
      <c r="K13" s="52"/>
      <c r="L13" s="52"/>
      <c r="M13" s="52"/>
      <c r="N13" s="52"/>
      <c r="O13" s="52"/>
      <c r="P13" s="60">
        <f>P12*0.99</f>
        <v>1089.99</v>
      </c>
      <c r="Q13" s="86">
        <f t="shared" si="0"/>
        <v>42248.25</v>
      </c>
      <c r="R13" s="78">
        <f>Q13/1000*1.043</f>
        <v>44.064924749999996</v>
      </c>
    </row>
    <row r="14" spans="2:21" s="4" customFormat="1" ht="30" customHeight="1" x14ac:dyDescent="0.15">
      <c r="B14" s="104"/>
      <c r="C14" s="108"/>
      <c r="D14" s="23" t="s">
        <v>33</v>
      </c>
      <c r="E14" s="34">
        <v>8732</v>
      </c>
      <c r="F14" s="35">
        <v>10398</v>
      </c>
      <c r="G14" s="35">
        <v>6381</v>
      </c>
      <c r="H14" s="35">
        <v>3308</v>
      </c>
      <c r="I14" s="38">
        <v>15</v>
      </c>
      <c r="J14" s="38">
        <f t="shared" ref="J14:N14" si="5">J13</f>
        <v>0</v>
      </c>
      <c r="K14" s="38">
        <f t="shared" si="5"/>
        <v>0</v>
      </c>
      <c r="L14" s="38">
        <f t="shared" si="5"/>
        <v>0</v>
      </c>
      <c r="M14" s="38">
        <f t="shared" si="5"/>
        <v>0</v>
      </c>
      <c r="N14" s="38">
        <f t="shared" si="5"/>
        <v>0</v>
      </c>
      <c r="O14" s="35">
        <v>0</v>
      </c>
      <c r="P14" s="69"/>
      <c r="Q14" s="87">
        <f>SUM(E14:P14)</f>
        <v>28834</v>
      </c>
      <c r="R14" s="79">
        <f>Q14/1000*1.043</f>
        <v>30.073861999999998</v>
      </c>
    </row>
    <row r="15" spans="2:21" s="4" customFormat="1" ht="20.100000000000001" customHeight="1" thickBot="1" x14ac:dyDescent="0.2">
      <c r="B15" s="104"/>
      <c r="C15" s="109" t="s">
        <v>20</v>
      </c>
      <c r="D15" s="24" t="s">
        <v>21</v>
      </c>
      <c r="E15" s="54">
        <f>E13/E14*100</f>
        <v>179.02084287677508</v>
      </c>
      <c r="F15" s="36">
        <f t="shared" ref="F15:Q15" si="6">F13/F14*100</f>
        <v>143.97749567224466</v>
      </c>
      <c r="G15" s="36">
        <f t="shared" si="6"/>
        <v>126.92665726375176</v>
      </c>
      <c r="H15" s="36">
        <f t="shared" si="6"/>
        <v>33.129685610640877</v>
      </c>
      <c r="I15" s="36">
        <v>0</v>
      </c>
      <c r="J15" s="36">
        <v>0</v>
      </c>
      <c r="K15" s="46">
        <v>0</v>
      </c>
      <c r="L15" s="36">
        <v>0</v>
      </c>
      <c r="M15" s="36">
        <v>0</v>
      </c>
      <c r="N15" s="36">
        <v>0</v>
      </c>
      <c r="O15" s="36">
        <v>0</v>
      </c>
      <c r="P15" s="66" t="e">
        <f t="shared" si="6"/>
        <v>#DIV/0!</v>
      </c>
      <c r="Q15" s="88">
        <f t="shared" si="6"/>
        <v>146.52233474370536</v>
      </c>
      <c r="R15" s="80">
        <f>R13/R14*100</f>
        <v>146.52233474370536</v>
      </c>
    </row>
    <row r="16" spans="2:21" s="4" customFormat="1" ht="20.100000000000001" customHeight="1" thickBot="1" x14ac:dyDescent="0.2">
      <c r="B16" s="105"/>
      <c r="C16" s="110"/>
      <c r="D16" s="25" t="s">
        <v>22</v>
      </c>
      <c r="E16" s="56">
        <f>((E14/E13)-1)*100</f>
        <v>-44.14058251930323</v>
      </c>
      <c r="F16" s="39">
        <f t="shared" ref="F16:Q16" si="7">((F14/F13)-1)*100</f>
        <v>-30.544701077699365</v>
      </c>
      <c r="G16" s="39">
        <f t="shared" si="7"/>
        <v>-21.214343656587875</v>
      </c>
      <c r="H16" s="39">
        <f t="shared" si="7"/>
        <v>201.84409588203621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44">
        <f t="shared" si="7"/>
        <v>-100</v>
      </c>
      <c r="Q16" s="91">
        <f t="shared" si="7"/>
        <v>-31.751019272987634</v>
      </c>
      <c r="R16" s="81"/>
    </row>
    <row r="17" spans="2:19" s="4" customFormat="1" ht="30" customHeight="1" x14ac:dyDescent="0.15">
      <c r="B17" s="103" t="s">
        <v>25</v>
      </c>
      <c r="C17" s="106" t="s">
        <v>18</v>
      </c>
      <c r="D17" s="21" t="s">
        <v>24</v>
      </c>
      <c r="E17" s="57">
        <v>950</v>
      </c>
      <c r="F17" s="58">
        <v>1056</v>
      </c>
      <c r="G17" s="58">
        <v>833</v>
      </c>
      <c r="H17" s="58">
        <v>945</v>
      </c>
      <c r="I17" s="58">
        <v>1076</v>
      </c>
      <c r="J17" s="58">
        <v>1011</v>
      </c>
      <c r="K17" s="58">
        <v>1320</v>
      </c>
      <c r="L17" s="58">
        <v>1166</v>
      </c>
      <c r="M17" s="58">
        <v>1488</v>
      </c>
      <c r="N17" s="58">
        <v>1327</v>
      </c>
      <c r="O17" s="58">
        <v>1030</v>
      </c>
      <c r="P17" s="64">
        <v>1178</v>
      </c>
      <c r="Q17" s="90">
        <f t="shared" si="0"/>
        <v>13380</v>
      </c>
      <c r="R17" s="82"/>
    </row>
    <row r="18" spans="2:19" s="4" customFormat="1" ht="30" customHeight="1" x14ac:dyDescent="0.15">
      <c r="B18" s="104"/>
      <c r="C18" s="107"/>
      <c r="D18" s="28" t="s">
        <v>32</v>
      </c>
      <c r="E18" s="53">
        <f>E17*0.99</f>
        <v>940.5</v>
      </c>
      <c r="F18" s="62">
        <f t="shared" ref="F18:P18" si="8">F17*0.99</f>
        <v>1045.44</v>
      </c>
      <c r="G18" s="62">
        <f t="shared" si="8"/>
        <v>824.67</v>
      </c>
      <c r="H18" s="62">
        <f t="shared" si="8"/>
        <v>935.55</v>
      </c>
      <c r="I18" s="62">
        <f t="shared" si="8"/>
        <v>1065.24</v>
      </c>
      <c r="J18" s="62">
        <f t="shared" si="8"/>
        <v>1000.89</v>
      </c>
      <c r="K18" s="62">
        <f t="shared" si="8"/>
        <v>1306.8</v>
      </c>
      <c r="L18" s="62">
        <f t="shared" si="8"/>
        <v>1154.3399999999999</v>
      </c>
      <c r="M18" s="62">
        <f t="shared" si="8"/>
        <v>1473.12</v>
      </c>
      <c r="N18" s="62">
        <f t="shared" si="8"/>
        <v>1313.73</v>
      </c>
      <c r="O18" s="62">
        <f t="shared" si="8"/>
        <v>1019.7</v>
      </c>
      <c r="P18" s="63">
        <f t="shared" si="8"/>
        <v>1166.22</v>
      </c>
      <c r="Q18" s="86">
        <f>SUM(E18:P18)</f>
        <v>13246.199999999999</v>
      </c>
      <c r="R18" s="82"/>
      <c r="S18" s="99"/>
    </row>
    <row r="19" spans="2:19" s="4" customFormat="1" ht="26.25" customHeight="1" x14ac:dyDescent="0.15">
      <c r="B19" s="104"/>
      <c r="C19" s="108"/>
      <c r="D19" s="23" t="s">
        <v>33</v>
      </c>
      <c r="E19" s="34">
        <v>963</v>
      </c>
      <c r="F19" s="35">
        <v>1071</v>
      </c>
      <c r="G19" s="35">
        <v>696</v>
      </c>
      <c r="H19" s="35">
        <v>884</v>
      </c>
      <c r="I19" s="35">
        <v>1074</v>
      </c>
      <c r="J19" s="35">
        <v>979</v>
      </c>
      <c r="K19" s="35"/>
      <c r="L19" s="35"/>
      <c r="M19" s="35"/>
      <c r="N19" s="35"/>
      <c r="O19" s="35"/>
      <c r="P19" s="65"/>
      <c r="Q19" s="87">
        <f t="shared" si="0"/>
        <v>5667</v>
      </c>
      <c r="R19" s="82"/>
    </row>
    <row r="20" spans="2:19" s="4" customFormat="1" ht="24" customHeight="1" thickBot="1" x14ac:dyDescent="0.2">
      <c r="B20" s="105"/>
      <c r="C20" s="17" t="s">
        <v>20</v>
      </c>
      <c r="D20" s="29" t="s">
        <v>22</v>
      </c>
      <c r="E20" s="56">
        <f>((E19/E18)-1)*100</f>
        <v>2.3923444976076569</v>
      </c>
      <c r="F20" s="39">
        <f>((F19/F18)-1)*100</f>
        <v>2.4449035812672104</v>
      </c>
      <c r="G20" s="39">
        <f t="shared" ref="G20:Q20" si="9">((G19/G18)-1)*100</f>
        <v>-15.602604678234922</v>
      </c>
      <c r="H20" s="39">
        <f t="shared" si="9"/>
        <v>-5.5101277323499449</v>
      </c>
      <c r="I20" s="39">
        <f t="shared" si="9"/>
        <v>0.82234989298186623</v>
      </c>
      <c r="J20" s="39">
        <f t="shared" si="9"/>
        <v>-2.18705352236509</v>
      </c>
      <c r="K20" s="39">
        <f t="shared" si="9"/>
        <v>-100</v>
      </c>
      <c r="L20" s="39">
        <f t="shared" si="9"/>
        <v>-100</v>
      </c>
      <c r="M20" s="39">
        <f t="shared" si="9"/>
        <v>-100</v>
      </c>
      <c r="N20" s="39">
        <f t="shared" si="9"/>
        <v>-100</v>
      </c>
      <c r="O20" s="39">
        <f t="shared" si="9"/>
        <v>-100</v>
      </c>
      <c r="P20" s="44">
        <f t="shared" si="9"/>
        <v>-100</v>
      </c>
      <c r="Q20" s="92">
        <f t="shared" si="9"/>
        <v>-57.217919101327162</v>
      </c>
    </row>
    <row r="21" spans="2:19" s="5" customFormat="1" ht="30" customHeight="1" x14ac:dyDescent="0.15">
      <c r="B21" s="111" t="s">
        <v>26</v>
      </c>
      <c r="C21" s="112" t="s">
        <v>27</v>
      </c>
      <c r="D21" s="21" t="s">
        <v>28</v>
      </c>
      <c r="E21" s="40">
        <f>((E7/1000)*0.23)+((E12/1000)*1.043)</f>
        <v>50.400410000000001</v>
      </c>
      <c r="F21" s="40">
        <f t="shared" ref="F21:P21" si="10">((F7/1000)*0.23)+((F12/1000)*1.043)</f>
        <v>46.885726000000005</v>
      </c>
      <c r="G21" s="40">
        <f t="shared" si="10"/>
        <v>34.540262999999996</v>
      </c>
      <c r="H21" s="40">
        <f t="shared" si="10"/>
        <v>30.126321000000001</v>
      </c>
      <c r="I21" s="40">
        <f t="shared" si="10"/>
        <v>26.521481999999999</v>
      </c>
      <c r="J21" s="40">
        <f t="shared" si="10"/>
        <v>29.017260000000004</v>
      </c>
      <c r="K21" s="40">
        <f t="shared" si="10"/>
        <v>36.564480000000003</v>
      </c>
      <c r="L21" s="40">
        <f t="shared" si="10"/>
        <v>37.7361</v>
      </c>
      <c r="M21" s="40">
        <f t="shared" si="10"/>
        <v>35.955900000000007</v>
      </c>
      <c r="N21" s="40">
        <f t="shared" si="10"/>
        <v>27.402660000000001</v>
      </c>
      <c r="O21" s="40">
        <f t="shared" si="10"/>
        <v>28.855799999999999</v>
      </c>
      <c r="P21" s="70">
        <f t="shared" si="10"/>
        <v>33.721862999999999</v>
      </c>
      <c r="Q21" s="93">
        <f t="shared" si="0"/>
        <v>417.72826499999996</v>
      </c>
      <c r="R21" s="83"/>
    </row>
    <row r="22" spans="2:19" s="5" customFormat="1" ht="30" customHeight="1" x14ac:dyDescent="0.15">
      <c r="B22" s="104"/>
      <c r="C22" s="107"/>
      <c r="D22" s="28" t="s">
        <v>34</v>
      </c>
      <c r="E22" s="45">
        <f>((E8/1000)*0.23)+((E13/1000)*1.043)</f>
        <v>49.896405900000005</v>
      </c>
      <c r="F22" s="45">
        <f t="shared" ref="F22:P22" si="11">((F8/1000)*0.23)+((F13/1000)*1.043)</f>
        <v>46.416868739999998</v>
      </c>
      <c r="G22" s="45">
        <f t="shared" si="11"/>
        <v>34.194860370000001</v>
      </c>
      <c r="H22" s="45">
        <f t="shared" si="11"/>
        <v>29.825057789999999</v>
      </c>
      <c r="I22" s="45">
        <f t="shared" si="11"/>
        <v>26.256267180000002</v>
      </c>
      <c r="J22" s="45">
        <f t="shared" si="11"/>
        <v>28.727087400000002</v>
      </c>
      <c r="K22" s="45">
        <f t="shared" si="11"/>
        <v>36.198835199999998</v>
      </c>
      <c r="L22" s="45">
        <f t="shared" si="11"/>
        <v>37.358739</v>
      </c>
      <c r="M22" s="45">
        <f t="shared" si="11"/>
        <v>35.596341000000002</v>
      </c>
      <c r="N22" s="45">
        <f t="shared" si="11"/>
        <v>27.128633400000002</v>
      </c>
      <c r="O22" s="45">
        <f t="shared" si="11"/>
        <v>28.567242</v>
      </c>
      <c r="P22" s="71">
        <f t="shared" si="11"/>
        <v>33.384644370000004</v>
      </c>
      <c r="Q22" s="94">
        <f t="shared" si="0"/>
        <v>413.55098234999997</v>
      </c>
      <c r="R22" s="83"/>
    </row>
    <row r="23" spans="2:19" s="5" customFormat="1" ht="30" customHeight="1" x14ac:dyDescent="0.15">
      <c r="B23" s="104"/>
      <c r="C23" s="107"/>
      <c r="D23" s="47" t="s">
        <v>35</v>
      </c>
      <c r="E23" s="48">
        <f t="shared" ref="E23:P23" si="12">((E9/1000)*0.215)+((E14/1000)*1.05)</f>
        <v>35.635530000000003</v>
      </c>
      <c r="F23" s="49">
        <f t="shared" si="12"/>
        <v>34.998975000000002</v>
      </c>
      <c r="G23" s="49">
        <f t="shared" si="12"/>
        <v>26.195820000000001</v>
      </c>
      <c r="H23" s="49">
        <f t="shared" si="12"/>
        <v>22.903379999999999</v>
      </c>
      <c r="I23" s="49">
        <f>((I9/1000)*0.215)+((I14/1000)*1.05)</f>
        <v>17.32497</v>
      </c>
      <c r="J23" s="49">
        <f t="shared" si="12"/>
        <v>23.776419999999998</v>
      </c>
      <c r="K23" s="49">
        <f t="shared" si="12"/>
        <v>0</v>
      </c>
      <c r="L23" s="49">
        <f t="shared" si="12"/>
        <v>0</v>
      </c>
      <c r="M23" s="49">
        <f t="shared" si="12"/>
        <v>0</v>
      </c>
      <c r="N23" s="49">
        <f t="shared" si="12"/>
        <v>0</v>
      </c>
      <c r="O23" s="49">
        <f t="shared" si="12"/>
        <v>0</v>
      </c>
      <c r="P23" s="50">
        <f t="shared" si="12"/>
        <v>0</v>
      </c>
      <c r="Q23" s="95">
        <f>((Q9/1000)*0.215)+((Q14/1000)*1.05)</f>
        <v>160.835095</v>
      </c>
      <c r="R23" s="83"/>
    </row>
    <row r="24" spans="2:19" s="5" customFormat="1" ht="30" customHeight="1" x14ac:dyDescent="0.15">
      <c r="B24" s="104"/>
      <c r="C24" s="107"/>
      <c r="D24" s="30" t="s">
        <v>21</v>
      </c>
      <c r="E24" s="41">
        <f>E22/E23*100</f>
        <v>140.01870015683787</v>
      </c>
      <c r="F24" s="42">
        <f t="shared" ref="F24:P24" si="13">F22/F23*100</f>
        <v>132.62350894561911</v>
      </c>
      <c r="G24" s="42">
        <f t="shared" si="13"/>
        <v>130.53556013898401</v>
      </c>
      <c r="H24" s="42">
        <f t="shared" si="13"/>
        <v>130.22120660793297</v>
      </c>
      <c r="I24" s="42">
        <f t="shared" si="13"/>
        <v>151.55158814127819</v>
      </c>
      <c r="J24" s="42">
        <f t="shared" si="13"/>
        <v>120.82175281224004</v>
      </c>
      <c r="K24" s="42" t="e">
        <f t="shared" si="13"/>
        <v>#DIV/0!</v>
      </c>
      <c r="L24" s="42" t="e">
        <f t="shared" si="13"/>
        <v>#DIV/0!</v>
      </c>
      <c r="M24" s="42" t="e">
        <f t="shared" si="13"/>
        <v>#DIV/0!</v>
      </c>
      <c r="N24" s="42" t="e">
        <f t="shared" si="13"/>
        <v>#DIV/0!</v>
      </c>
      <c r="O24" s="42" t="e">
        <f t="shared" si="13"/>
        <v>#DIV/0!</v>
      </c>
      <c r="P24" s="72" t="e">
        <f t="shared" si="13"/>
        <v>#DIV/0!</v>
      </c>
      <c r="Q24" s="96">
        <f>Q22/Q23*100</f>
        <v>257.12732805610614</v>
      </c>
      <c r="R24" s="83"/>
    </row>
    <row r="25" spans="2:19" s="5" customFormat="1" ht="30" customHeight="1" thickBot="1" x14ac:dyDescent="0.2">
      <c r="B25" s="105"/>
      <c r="C25" s="110"/>
      <c r="D25" s="25" t="s">
        <v>22</v>
      </c>
      <c r="E25" s="43">
        <f t="shared" ref="E25:Q25" si="14">((E23/E22)-1)*100</f>
        <v>-28.580968193542777</v>
      </c>
      <c r="F25" s="39">
        <f t="shared" si="14"/>
        <v>-24.59858678524035</v>
      </c>
      <c r="G25" s="39">
        <f t="shared" si="14"/>
        <v>-23.392522395025651</v>
      </c>
      <c r="H25" s="39">
        <f t="shared" si="14"/>
        <v>-23.20759221569978</v>
      </c>
      <c r="I25" s="39">
        <f t="shared" si="14"/>
        <v>-34.015867978381841</v>
      </c>
      <c r="J25" s="39">
        <f t="shared" si="14"/>
        <v>-17.233447063624009</v>
      </c>
      <c r="K25" s="39">
        <f t="shared" si="14"/>
        <v>-100</v>
      </c>
      <c r="L25" s="39">
        <f t="shared" si="14"/>
        <v>-100</v>
      </c>
      <c r="M25" s="39">
        <f t="shared" si="14"/>
        <v>-100</v>
      </c>
      <c r="N25" s="39">
        <f t="shared" si="14"/>
        <v>-100</v>
      </c>
      <c r="O25" s="39">
        <f t="shared" si="14"/>
        <v>-100</v>
      </c>
      <c r="P25" s="44">
        <f t="shared" si="14"/>
        <v>-100</v>
      </c>
      <c r="Q25" s="97">
        <f t="shared" si="14"/>
        <v>-61.108762434547749</v>
      </c>
      <c r="R25" s="83"/>
    </row>
    <row r="26" spans="2:19" s="5" customFormat="1" ht="16.5" customHeight="1" x14ac:dyDescent="0.15">
      <c r="E26" s="51">
        <f t="shared" ref="E26:Q26" si="15">-(E22-E23)</f>
        <v>-14.260875900000002</v>
      </c>
      <c r="F26" s="51">
        <f t="shared" si="15"/>
        <v>-11.417893739999997</v>
      </c>
      <c r="G26" s="51">
        <f t="shared" si="15"/>
        <v>-7.9990403699999995</v>
      </c>
      <c r="H26" s="51">
        <f t="shared" si="15"/>
        <v>-6.9216777900000004</v>
      </c>
      <c r="I26" s="51">
        <f t="shared" si="15"/>
        <v>-8.9312971800000014</v>
      </c>
      <c r="J26" s="51">
        <f t="shared" si="15"/>
        <v>-4.9506674000000039</v>
      </c>
      <c r="K26" s="51">
        <f t="shared" si="15"/>
        <v>-36.198835199999998</v>
      </c>
      <c r="L26" s="51">
        <f t="shared" si="15"/>
        <v>-37.358739</v>
      </c>
      <c r="M26" s="51">
        <f t="shared" si="15"/>
        <v>-35.596341000000002</v>
      </c>
      <c r="N26" s="51">
        <f t="shared" si="15"/>
        <v>-27.128633400000002</v>
      </c>
      <c r="O26" s="51">
        <f t="shared" si="15"/>
        <v>-28.567242</v>
      </c>
      <c r="P26" s="51">
        <f t="shared" si="15"/>
        <v>-33.384644370000004</v>
      </c>
      <c r="Q26" s="51">
        <f t="shared" si="15"/>
        <v>-252.71588734999997</v>
      </c>
    </row>
    <row r="27" spans="2:19" s="5" customFormat="1" ht="16.5" customHeight="1" x14ac:dyDescent="0.15">
      <c r="D27" s="10"/>
      <c r="E27" s="11"/>
      <c r="F27" s="11"/>
      <c r="G27" s="11"/>
      <c r="H27" s="11"/>
      <c r="I27" s="11"/>
      <c r="J27" s="11"/>
      <c r="K27" s="11"/>
      <c r="L27" s="11" t="s">
        <v>36</v>
      </c>
      <c r="M27" s="11"/>
      <c r="N27" s="11">
        <v>54</v>
      </c>
      <c r="O27" s="11"/>
      <c r="P27" s="8" t="s">
        <v>15</v>
      </c>
      <c r="Q27" s="9">
        <v>408</v>
      </c>
    </row>
    <row r="28" spans="2:19" s="5" customFormat="1" ht="18" customHeight="1" x14ac:dyDescent="0.15">
      <c r="B28" s="7"/>
      <c r="D28" s="1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2"/>
    </row>
    <row r="29" spans="2:19" s="5" customFormat="1" ht="22.5" customHeight="1" x14ac:dyDescent="0.15">
      <c r="D29" s="10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2"/>
    </row>
    <row r="30" spans="2:19" s="5" customFormat="1" ht="64.5" customHeight="1" x14ac:dyDescent="0.15">
      <c r="C30" s="20"/>
      <c r="D30" s="6"/>
      <c r="J30" s="51"/>
      <c r="K30" s="98"/>
      <c r="N30" s="98"/>
      <c r="O30" s="98"/>
    </row>
    <row r="31" spans="2:19" s="5" customFormat="1" ht="22.5" customHeight="1" x14ac:dyDescent="0.15">
      <c r="D31" s="6"/>
    </row>
    <row r="32" spans="2:19" s="5" customFormat="1" ht="22.5" customHeight="1" x14ac:dyDescent="0.15">
      <c r="D32" s="6"/>
      <c r="E32" s="98">
        <f>E22-E23</f>
        <v>14.260875900000002</v>
      </c>
      <c r="F32" s="98">
        <f t="shared" ref="F32:P32" si="16">F22-F23</f>
        <v>11.417893739999997</v>
      </c>
      <c r="G32" s="98">
        <f t="shared" si="16"/>
        <v>7.9990403699999995</v>
      </c>
      <c r="H32" s="98">
        <f t="shared" si="16"/>
        <v>6.9216777900000004</v>
      </c>
      <c r="I32" s="98">
        <f t="shared" si="16"/>
        <v>8.9312971800000014</v>
      </c>
      <c r="J32" s="98">
        <f t="shared" si="16"/>
        <v>4.9506674000000039</v>
      </c>
      <c r="K32" s="98">
        <f t="shared" si="16"/>
        <v>36.198835199999998</v>
      </c>
      <c r="L32" s="98">
        <f t="shared" si="16"/>
        <v>37.358739</v>
      </c>
      <c r="M32" s="98">
        <f t="shared" si="16"/>
        <v>35.596341000000002</v>
      </c>
      <c r="N32" s="98">
        <f t="shared" si="16"/>
        <v>27.128633400000002</v>
      </c>
      <c r="O32" s="98">
        <f t="shared" si="16"/>
        <v>28.567242</v>
      </c>
      <c r="P32" s="98">
        <f t="shared" si="16"/>
        <v>33.384644370000004</v>
      </c>
    </row>
    <row r="33" spans="4:9" s="5" customFormat="1" ht="22.5" customHeight="1" x14ac:dyDescent="0.15">
      <c r="D33" s="100"/>
    </row>
    <row r="34" spans="4:9" s="5" customFormat="1" ht="22.5" customHeight="1" x14ac:dyDescent="0.15">
      <c r="D34" s="6"/>
    </row>
    <row r="35" spans="4:9" s="5" customFormat="1" ht="22.5" customHeight="1" x14ac:dyDescent="0.15">
      <c r="D35" s="6"/>
      <c r="I35" s="98"/>
    </row>
    <row r="36" spans="4:9" s="5" customFormat="1" ht="22.5" customHeight="1" x14ac:dyDescent="0.15">
      <c r="D36" s="6"/>
    </row>
    <row r="37" spans="4:9" s="5" customFormat="1" ht="22.5" customHeight="1" x14ac:dyDescent="0.15">
      <c r="D37" s="6"/>
    </row>
    <row r="38" spans="4:9" s="5" customFormat="1" ht="22.5" customHeight="1" x14ac:dyDescent="0.15">
      <c r="D38" s="6"/>
    </row>
    <row r="39" spans="4:9" s="5" customFormat="1" ht="22.5" customHeight="1" x14ac:dyDescent="0.15">
      <c r="D39" s="6"/>
    </row>
    <row r="40" spans="4:9" s="5" customFormat="1" ht="22.5" customHeight="1" x14ac:dyDescent="0.15">
      <c r="D40" s="6"/>
    </row>
    <row r="41" spans="4:9" s="5" customFormat="1" ht="22.5" customHeight="1" x14ac:dyDescent="0.15">
      <c r="D41" s="6"/>
    </row>
    <row r="42" spans="4:9" s="5" customFormat="1" ht="22.5" customHeight="1" x14ac:dyDescent="0.15">
      <c r="D42" s="6"/>
    </row>
    <row r="43" spans="4:9" s="5" customFormat="1" ht="22.5" customHeight="1" x14ac:dyDescent="0.15">
      <c r="D43" s="6"/>
    </row>
    <row r="44" spans="4:9" s="5" customFormat="1" ht="22.5" customHeight="1" x14ac:dyDescent="0.15">
      <c r="D44" s="6"/>
    </row>
    <row r="45" spans="4:9" s="5" customFormat="1" ht="22.5" customHeight="1" x14ac:dyDescent="0.15">
      <c r="D45" s="6"/>
    </row>
    <row r="46" spans="4:9" s="5" customFormat="1" ht="22.5" customHeight="1" x14ac:dyDescent="0.15">
      <c r="D46" s="6"/>
      <c r="F46" s="1"/>
    </row>
    <row r="47" spans="4:9" ht="22.5" customHeight="1" x14ac:dyDescent="0.15">
      <c r="D47" s="6"/>
    </row>
    <row r="48" spans="4:9" ht="22.5" customHeight="1" x14ac:dyDescent="0.15">
      <c r="D48" s="6"/>
    </row>
    <row r="49" spans="4:4" ht="22.5" customHeight="1" x14ac:dyDescent="0.15">
      <c r="D49" s="6"/>
    </row>
    <row r="50" spans="4:4" ht="22.5" customHeight="1" x14ac:dyDescent="0.15">
      <c r="D50" s="6"/>
    </row>
    <row r="51" spans="4:4" ht="22.5" customHeight="1" x14ac:dyDescent="0.15">
      <c r="D51" s="6"/>
    </row>
    <row r="52" spans="4:4" ht="22.5" customHeight="1" x14ac:dyDescent="0.15">
      <c r="D52" s="6"/>
    </row>
    <row r="53" spans="4:4" ht="22.5" customHeight="1" x14ac:dyDescent="0.15">
      <c r="D53" s="6"/>
    </row>
    <row r="54" spans="4:4" ht="22.5" customHeight="1" x14ac:dyDescent="0.15">
      <c r="D54" s="6"/>
    </row>
    <row r="55" spans="4:4" ht="22.5" customHeight="1" x14ac:dyDescent="0.15">
      <c r="D55" s="6"/>
    </row>
    <row r="56" spans="4:4" ht="22.5" customHeight="1" x14ac:dyDescent="0.15">
      <c r="D56" s="6"/>
    </row>
    <row r="57" spans="4:4" ht="22.5" customHeight="1" x14ac:dyDescent="0.15">
      <c r="D57" s="6"/>
    </row>
    <row r="58" spans="4:4" ht="22.5" customHeight="1" x14ac:dyDescent="0.15">
      <c r="D58" s="6"/>
    </row>
    <row r="59" spans="4:4" ht="22.5" customHeight="1" x14ac:dyDescent="0.15">
      <c r="D59" s="6"/>
    </row>
    <row r="60" spans="4:4" ht="22.5" customHeight="1" x14ac:dyDescent="0.15">
      <c r="D60" s="6"/>
    </row>
    <row r="61" spans="4:4" ht="22.5" customHeight="1" x14ac:dyDescent="0.15">
      <c r="D61" s="6"/>
    </row>
    <row r="62" spans="4:4" ht="22.5" customHeight="1" x14ac:dyDescent="0.15">
      <c r="D62" s="6"/>
    </row>
    <row r="63" spans="4:4" ht="22.5" customHeight="1" x14ac:dyDescent="0.15">
      <c r="D63" s="6"/>
    </row>
    <row r="64" spans="4:4" ht="22.5" customHeight="1" x14ac:dyDescent="0.15">
      <c r="D64" s="6"/>
    </row>
    <row r="65" spans="4:4" ht="22.5" customHeight="1" x14ac:dyDescent="0.15">
      <c r="D65" s="6"/>
    </row>
    <row r="66" spans="4:4" ht="22.5" customHeight="1" x14ac:dyDescent="0.15">
      <c r="D66" s="6"/>
    </row>
    <row r="67" spans="4:4" ht="22.5" customHeight="1" x14ac:dyDescent="0.15">
      <c r="D67" s="6"/>
    </row>
    <row r="68" spans="4:4" ht="22.5" customHeight="1" x14ac:dyDescent="0.15">
      <c r="D68" s="6"/>
    </row>
    <row r="69" spans="4:4" ht="22.5" customHeight="1" x14ac:dyDescent="0.15">
      <c r="D69" s="6"/>
    </row>
    <row r="70" spans="4:4" ht="22.5" customHeight="1" x14ac:dyDescent="0.15">
      <c r="D70" s="6"/>
    </row>
    <row r="71" spans="4:4" ht="22.5" customHeight="1" x14ac:dyDescent="0.15">
      <c r="D71" s="6"/>
    </row>
    <row r="72" spans="4:4" ht="22.5" customHeight="1" x14ac:dyDescent="0.15">
      <c r="D72" s="6"/>
    </row>
    <row r="73" spans="4:4" ht="22.5" customHeight="1" x14ac:dyDescent="0.15">
      <c r="D73" s="6"/>
    </row>
    <row r="74" spans="4:4" ht="22.5" customHeight="1" x14ac:dyDescent="0.15">
      <c r="D74" s="6"/>
    </row>
    <row r="75" spans="4:4" ht="22.5" customHeight="1" x14ac:dyDescent="0.15">
      <c r="D75" s="6"/>
    </row>
    <row r="76" spans="4:4" ht="22.5" customHeight="1" x14ac:dyDescent="0.15">
      <c r="D76" s="6"/>
    </row>
    <row r="77" spans="4:4" ht="22.5" customHeight="1" x14ac:dyDescent="0.15">
      <c r="D77" s="6"/>
    </row>
    <row r="78" spans="4:4" ht="22.5" customHeight="1" x14ac:dyDescent="0.15">
      <c r="D78" s="6"/>
    </row>
    <row r="79" spans="4:4" ht="22.5" customHeight="1" x14ac:dyDescent="0.15">
      <c r="D79" s="6"/>
    </row>
    <row r="80" spans="4:4" ht="22.5" customHeight="1" x14ac:dyDescent="0.15">
      <c r="D80" s="6"/>
    </row>
    <row r="81" spans="4:4" ht="22.5" customHeight="1" x14ac:dyDescent="0.15">
      <c r="D81" s="6"/>
    </row>
    <row r="82" spans="4:4" ht="22.5" customHeight="1" x14ac:dyDescent="0.15">
      <c r="D82" s="6"/>
    </row>
    <row r="83" spans="4:4" ht="22.5" customHeight="1" x14ac:dyDescent="0.15">
      <c r="D83" s="6"/>
    </row>
    <row r="84" spans="4:4" ht="22.5" customHeight="1" x14ac:dyDescent="0.15">
      <c r="D84" s="6"/>
    </row>
    <row r="85" spans="4:4" ht="22.5" customHeight="1" x14ac:dyDescent="0.15">
      <c r="D85" s="6"/>
    </row>
    <row r="86" spans="4:4" ht="22.5" customHeight="1" x14ac:dyDescent="0.15">
      <c r="D86" s="6"/>
    </row>
    <row r="87" spans="4:4" ht="22.5" customHeight="1" x14ac:dyDescent="0.15">
      <c r="D87" s="6"/>
    </row>
    <row r="88" spans="4:4" ht="22.5" customHeight="1" x14ac:dyDescent="0.15">
      <c r="D88" s="6"/>
    </row>
    <row r="89" spans="4:4" ht="22.5" customHeight="1" x14ac:dyDescent="0.15">
      <c r="D89" s="6"/>
    </row>
    <row r="90" spans="4:4" ht="22.5" customHeight="1" x14ac:dyDescent="0.15">
      <c r="D90" s="6"/>
    </row>
    <row r="91" spans="4:4" ht="22.5" customHeight="1" x14ac:dyDescent="0.15">
      <c r="D91" s="6"/>
    </row>
    <row r="92" spans="4:4" ht="22.5" customHeight="1" x14ac:dyDescent="0.15">
      <c r="D92" s="6"/>
    </row>
    <row r="93" spans="4:4" ht="22.5" customHeight="1" x14ac:dyDescent="0.15">
      <c r="D93" s="6"/>
    </row>
    <row r="94" spans="4:4" ht="22.5" customHeight="1" x14ac:dyDescent="0.15">
      <c r="D94" s="6"/>
    </row>
    <row r="95" spans="4:4" ht="22.5" customHeight="1" x14ac:dyDescent="0.15">
      <c r="D95" s="6"/>
    </row>
    <row r="96" spans="4:4" ht="22.5" customHeight="1" x14ac:dyDescent="0.15">
      <c r="D96" s="6"/>
    </row>
    <row r="97" spans="4:4" ht="22.5" customHeight="1" x14ac:dyDescent="0.15">
      <c r="D97" s="6"/>
    </row>
    <row r="98" spans="4:4" ht="22.5" customHeight="1" x14ac:dyDescent="0.15">
      <c r="D98" s="6"/>
    </row>
    <row r="99" spans="4:4" ht="22.5" customHeight="1" x14ac:dyDescent="0.15">
      <c r="D99" s="6"/>
    </row>
    <row r="100" spans="4:4" ht="22.5" customHeight="1" x14ac:dyDescent="0.15">
      <c r="D100" s="6"/>
    </row>
    <row r="101" spans="4:4" ht="22.5" customHeight="1" x14ac:dyDescent="0.15">
      <c r="D101" s="6"/>
    </row>
    <row r="102" spans="4:4" ht="22.5" customHeight="1" x14ac:dyDescent="0.15">
      <c r="D102" s="6"/>
    </row>
    <row r="103" spans="4:4" ht="22.5" customHeight="1" x14ac:dyDescent="0.15">
      <c r="D103" s="6"/>
    </row>
    <row r="104" spans="4:4" ht="22.5" customHeight="1" x14ac:dyDescent="0.15">
      <c r="D104" s="6"/>
    </row>
    <row r="105" spans="4:4" ht="22.5" customHeight="1" x14ac:dyDescent="0.15">
      <c r="D105" s="6"/>
    </row>
    <row r="106" spans="4:4" ht="22.5" customHeight="1" x14ac:dyDescent="0.15">
      <c r="D106" s="6"/>
    </row>
    <row r="107" spans="4:4" ht="22.5" customHeight="1" x14ac:dyDescent="0.15">
      <c r="D107" s="6"/>
    </row>
    <row r="108" spans="4:4" ht="22.5" customHeight="1" x14ac:dyDescent="0.15">
      <c r="D108" s="6"/>
    </row>
    <row r="109" spans="4:4" ht="22.5" customHeight="1" x14ac:dyDescent="0.15">
      <c r="D109" s="6"/>
    </row>
    <row r="110" spans="4:4" ht="22.5" customHeight="1" x14ac:dyDescent="0.15">
      <c r="D110" s="6"/>
    </row>
  </sheetData>
  <mergeCells count="12">
    <mergeCell ref="B21:B25"/>
    <mergeCell ref="C21:C25"/>
    <mergeCell ref="B12:B16"/>
    <mergeCell ref="B17:B20"/>
    <mergeCell ref="C12:C14"/>
    <mergeCell ref="C15:C16"/>
    <mergeCell ref="C17:C19"/>
    <mergeCell ref="B2:R2"/>
    <mergeCell ref="P5:Q5"/>
    <mergeCell ref="B7:B11"/>
    <mergeCell ref="C7:C9"/>
    <mergeCell ref="C10:C11"/>
  </mergeCells>
  <phoneticPr fontId="2" type="noConversion"/>
  <pageMargins left="0.78740157480314965" right="0.94488188976377963" top="0.6692913385826772" bottom="0.59055118110236227" header="0.51181102362204722" footer="0.47244094488188981"/>
  <pageSetup paperSize="9" scale="7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13년에너지목표실적</vt:lpstr>
    </vt:vector>
  </TitlesOfParts>
  <Company>관리과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nipa</cp:lastModifiedBy>
  <cp:lastPrinted>2014-06-11T00:13:45Z</cp:lastPrinted>
  <dcterms:created xsi:type="dcterms:W3CDTF">2010-04-13T05:27:21Z</dcterms:created>
  <dcterms:modified xsi:type="dcterms:W3CDTF">2014-06-30T04:19:59Z</dcterms:modified>
</cp:coreProperties>
</file>