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2 안전관리\2206 시설개방 및 정보공개 3.0\에너지관리\"/>
    </mc:Choice>
  </mc:AlternateContent>
  <bookViews>
    <workbookView xWindow="31008" yWindow="192" windowWidth="21120" windowHeight="12756" activeTab="1"/>
  </bookViews>
  <sheets>
    <sheet name="2021년도" sheetId="7" r:id="rId1"/>
    <sheet name="2022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'2021년도'!$A$1:$O$15</definedName>
    <definedName name="_xlnm.Print_Area" localSheetId="1">'2022년도'!$A$1:$O$15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10" l="1"/>
  <c r="S13" i="10"/>
  <c r="S11" i="10"/>
  <c r="S9" i="10"/>
  <c r="S7" i="10"/>
  <c r="D15" i="10" l="1"/>
  <c r="E15" i="10"/>
  <c r="F15" i="10"/>
  <c r="G15" i="10"/>
  <c r="H15" i="10"/>
  <c r="I15" i="10"/>
  <c r="J15" i="10"/>
  <c r="K15" i="10"/>
  <c r="L15" i="10"/>
  <c r="M15" i="10"/>
  <c r="N15" i="10"/>
  <c r="D13" i="10"/>
  <c r="E13" i="10"/>
  <c r="F13" i="10"/>
  <c r="G13" i="10"/>
  <c r="H13" i="10"/>
  <c r="I13" i="10"/>
  <c r="J13" i="10"/>
  <c r="K13" i="10"/>
  <c r="L13" i="10"/>
  <c r="M13" i="10"/>
  <c r="N13" i="10"/>
  <c r="D11" i="10"/>
  <c r="E11" i="10"/>
  <c r="F11" i="10"/>
  <c r="G11" i="10"/>
  <c r="H11" i="10"/>
  <c r="I11" i="10"/>
  <c r="J11" i="10"/>
  <c r="K11" i="10"/>
  <c r="L11" i="10"/>
  <c r="M11" i="10"/>
  <c r="N11" i="10"/>
  <c r="D9" i="10"/>
  <c r="E9" i="10"/>
  <c r="F9" i="10"/>
  <c r="G9" i="10"/>
  <c r="H9" i="10"/>
  <c r="I9" i="10"/>
  <c r="J9" i="10"/>
  <c r="K9" i="10"/>
  <c r="L9" i="10"/>
  <c r="M9" i="10"/>
  <c r="N9" i="10"/>
  <c r="C15" i="10"/>
  <c r="C13" i="10"/>
  <c r="C11" i="10"/>
  <c r="C9" i="10"/>
  <c r="D7" i="10"/>
  <c r="E7" i="10"/>
  <c r="F7" i="10"/>
  <c r="G7" i="10"/>
  <c r="H7" i="10"/>
  <c r="I7" i="10"/>
  <c r="J7" i="10"/>
  <c r="K7" i="10"/>
  <c r="L7" i="10"/>
  <c r="M7" i="10"/>
  <c r="N7" i="10"/>
  <c r="C7" i="10"/>
  <c r="O14" i="10"/>
  <c r="O12" i="10"/>
  <c r="O10" i="10"/>
  <c r="O8" i="10"/>
  <c r="O6" i="10"/>
  <c r="O4" i="10"/>
  <c r="O3" i="10"/>
  <c r="N3" i="10"/>
  <c r="M3" i="10"/>
  <c r="L3" i="10"/>
  <c r="K3" i="10"/>
  <c r="J3" i="10"/>
  <c r="I3" i="10"/>
  <c r="H3" i="10"/>
  <c r="G3" i="10"/>
  <c r="F3" i="10"/>
  <c r="E3" i="10"/>
  <c r="D3" i="10"/>
  <c r="C3" i="10"/>
  <c r="O11" i="10" l="1"/>
  <c r="O15" i="10"/>
  <c r="O13" i="10"/>
  <c r="O9" i="10"/>
  <c r="O7" i="10"/>
  <c r="S15" i="7"/>
  <c r="S13" i="7"/>
  <c r="S11" i="7"/>
  <c r="S9" i="7"/>
  <c r="S7" i="7"/>
  <c r="O14" i="7" l="1"/>
  <c r="O12" i="7"/>
  <c r="O10" i="7"/>
  <c r="O8" i="7"/>
  <c r="O6" i="7"/>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<sst xmlns="http://schemas.openxmlformats.org/spreadsheetml/2006/main" count="60" uniqueCount="24">
  <si>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</si>
  <si>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</si>
  <si>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</si>
  <si>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</si>
  <si>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</si>
  <si>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</si>
  <si>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</si>
  <si>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</si>
  <si>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</si>
  <si>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</si>
  <si>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</si>
  <si>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</si>
  <si>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</si>
  <si>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</si>
  <si>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</si>
  <si>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</si>
  <si>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</si>
  <si>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</si>
  <si>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</si>
  <si>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</si>
  <si>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</si>
  <si>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</si>
  <si>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</si>
  <si>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2022년도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</si>
</sst>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3">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19">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10" fontId="8" fillId="4" borderId="23" xfId="375" applyNumberFormat="1" applyFont="1" applyFill="1" applyBorder="1">
      <alignment vertical="center"/>
    </xf>
    <xf numFmtId="10" fontId="8" fillId="5" borderId="23"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0" fillId="0" borderId="0" xfId="2" applyNumberFormat="1" applyFont="1">
      <alignment vertical="center"/>
    </xf>
    <xf numFmtId="41" fontId="51" fillId="0" borderId="0" xfId="0" applyNumberFormat="1" applyFont="1">
      <alignment vertical="center"/>
    </xf>
    <xf numFmtId="10" fontId="0" fillId="0" borderId="0" xfId="375" applyNumberFormat="1" applyFont="1">
      <alignment vertical="center"/>
    </xf>
    <xf numFmtId="177" fontId="45" fillId="4" borderId="31" xfId="2" applyNumberFormat="1" applyFont="1" applyFill="1" applyBorder="1">
      <alignment vertical="center"/>
    </xf>
    <xf numFmtId="190" fontId="52"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177" fontId="9" fillId="2" borderId="32" xfId="2" applyNumberFormat="1" applyFont="1" applyFill="1" applyBorder="1" applyAlignment="1">
      <alignment horizontal="center" vertical="center"/>
    </xf>
    <xf numFmtId="10" fontId="8" fillId="4" borderId="33" xfId="375" applyNumberFormat="1" applyFont="1" applyFill="1" applyBorder="1">
      <alignment vertical="center"/>
    </xf>
    <xf numFmtId="177" fontId="8" fillId="5" borderId="2" xfId="2" applyNumberFormat="1" applyFont="1" applyFill="1" applyBorder="1">
      <alignment vertical="center"/>
    </xf>
    <xf numFmtId="177" fontId="45" fillId="4" borderId="23" xfId="2" applyNumberFormat="1" applyFont="1" applyFill="1" applyBorder="1">
      <alignment vertical="center"/>
    </xf>
    <xf numFmtId="177" fontId="45" fillId="0" borderId="23" xfId="1" applyNumberFormat="1" applyFont="1" applyBorder="1">
      <alignment vertical="center"/>
    </xf>
    <xf numFmtId="10" fontId="45" fillId="0" borderId="23" xfId="375" applyNumberFormat="1" applyFont="1" applyBorder="1">
      <alignment vertical="center"/>
    </xf>
    <xf numFmtId="177" fontId="45" fillId="5" borderId="23" xfId="1" applyNumberFormat="1" applyFont="1" applyFill="1" applyBorder="1">
      <alignment vertical="center"/>
    </xf>
    <xf numFmtId="10" fontId="45" fillId="5" borderId="24" xfId="375" applyNumberFormat="1" applyFont="1" applyFill="1" applyBorder="1">
      <alignment vertical="center"/>
    </xf>
    <xf numFmtId="177" fontId="45" fillId="0" borderId="24" xfId="1" applyNumberFormat="1" applyFont="1" applyBorder="1">
      <alignment vertical="center"/>
    </xf>
    <xf numFmtId="10" fontId="8" fillId="5" borderId="33" xfId="375" applyNumberFormat="1" applyFont="1" applyFill="1" applyBorder="1">
      <alignment vertical="center"/>
    </xf>
    <xf numFmtId="10" fontId="8" fillId="0" borderId="33" xfId="375" applyNumberFormat="1" applyFont="1" applyBorder="1">
      <alignment vertical="center"/>
    </xf>
    <xf numFmtId="10" fontId="8" fillId="5" borderId="35" xfId="375" applyNumberFormat="1" applyFont="1" applyFill="1" applyBorder="1">
      <alignment vertical="center"/>
    </xf>
    <xf numFmtId="177" fontId="8" fillId="5" borderId="23" xfId="2" applyNumberFormat="1" applyFont="1" applyFill="1" applyBorder="1">
      <alignment vertical="center"/>
    </xf>
    <xf numFmtId="177" fontId="8" fillId="5" borderId="30"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0" borderId="1" xfId="1" applyNumberFormat="1" applyFont="1" applyBorder="1">
      <alignment vertical="center"/>
    </xf>
    <xf numFmtId="177" fontId="9" fillId="5" borderId="1" xfId="1" applyNumberFormat="1" applyFont="1" applyFill="1" applyBorder="1">
      <alignment vertical="center"/>
    </xf>
    <xf numFmtId="177" fontId="9" fillId="0" borderId="3" xfId="1" applyNumberFormat="1" applyFont="1" applyBorder="1">
      <alignment vertical="center"/>
    </xf>
    <xf numFmtId="10" fontId="8" fillId="0" borderId="12" xfId="375" applyNumberFormat="1" applyFont="1" applyBorder="1">
      <alignment vertical="center"/>
    </xf>
    <xf numFmtId="177" fontId="8" fillId="5" borderId="1" xfId="2" applyNumberFormat="1" applyFont="1" applyFill="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77" fontId="8" fillId="4" borderId="36" xfId="2" applyNumberFormat="1" applyFont="1" applyFill="1" applyBorder="1">
      <alignment vertical="center"/>
    </xf>
    <xf numFmtId="177" fontId="9" fillId="2" borderId="5" xfId="2" applyNumberFormat="1" applyFont="1" applyFill="1" applyBorder="1" applyAlignment="1">
      <alignment horizontal="center" vertical="center"/>
    </xf>
    <xf numFmtId="177" fontId="45" fillId="4" borderId="6" xfId="2" applyNumberFormat="1" applyFont="1" applyFill="1" applyBorder="1">
      <alignment vertical="center"/>
    </xf>
    <xf numFmtId="10" fontId="8" fillId="4" borderId="6" xfId="375" applyNumberFormat="1" applyFont="1" applyFill="1" applyBorder="1">
      <alignment vertical="center"/>
    </xf>
    <xf numFmtId="177" fontId="45" fillId="5" borderId="6" xfId="2" applyNumberFormat="1" applyFont="1" applyFill="1" applyBorder="1">
      <alignment vertical="center"/>
    </xf>
    <xf numFmtId="10" fontId="8" fillId="5" borderId="6" xfId="375" applyNumberFormat="1" applyFont="1" applyFill="1" applyBorder="1">
      <alignment vertical="center"/>
    </xf>
    <xf numFmtId="177" fontId="45" fillId="0" borderId="6" xfId="1" applyNumberFormat="1" applyFont="1" applyBorder="1">
      <alignment vertical="center"/>
    </xf>
    <xf numFmtId="10" fontId="8" fillId="0" borderId="6" xfId="375" applyNumberFormat="1" applyFont="1" applyBorder="1">
      <alignment vertical="center"/>
    </xf>
    <xf numFmtId="177" fontId="45" fillId="5" borderId="6" xfId="1" applyNumberFormat="1" applyFont="1" applyFill="1" applyBorder="1">
      <alignment vertical="center"/>
    </xf>
    <xf numFmtId="10" fontId="8" fillId="5" borderId="37" xfId="375" applyNumberFormat="1" applyFont="1" applyFill="1" applyBorder="1">
      <alignment vertical="center"/>
    </xf>
    <xf numFmtId="177" fontId="45" fillId="0" borderId="37" xfId="1" applyNumberFormat="1" applyFont="1" applyBorder="1">
      <alignment vertical="center"/>
    </xf>
    <xf numFmtId="10" fontId="45" fillId="0" borderId="38" xfId="375" applyNumberFormat="1" applyFont="1" applyBorder="1">
      <alignment vertical="center"/>
    </xf>
    <xf numFmtId="177" fontId="8" fillId="4" borderId="33" xfId="2" applyNumberFormat="1" applyFont="1" applyFill="1" applyBorder="1">
      <alignment vertical="center"/>
    </xf>
    <xf numFmtId="177" fontId="8" fillId="5" borderId="33" xfId="2" applyNumberFormat="1" applyFont="1" applyFill="1" applyBorder="1">
      <alignment vertical="center"/>
    </xf>
    <xf numFmtId="177" fontId="8" fillId="0" borderId="33" xfId="1" applyNumberFormat="1" applyFont="1" applyBorder="1">
      <alignment vertical="center"/>
    </xf>
    <xf numFmtId="177" fontId="8" fillId="5" borderId="33" xfId="1" applyNumberFormat="1" applyFont="1" applyFill="1" applyBorder="1">
      <alignment vertical="center"/>
    </xf>
    <xf numFmtId="177" fontId="8" fillId="0" borderId="35" xfId="1" applyNumberFormat="1" applyFont="1" applyBorder="1">
      <alignment vertical="center"/>
    </xf>
    <xf numFmtId="10" fontId="45" fillId="0" borderId="34" xfId="375"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D26" sqref="D26"/>
    </sheetView>
  </sheetViews>
  <sheetFormatPr defaultRowHeight="17.399999999999999"/>
  <cols>
    <col min="1" max="1" width="18.59765625" customWidth="1"/>
    <col min="2" max="2" width="17.5" customWidth="1"/>
    <col min="3" max="14" width="11.3984375" customWidth="1"/>
    <col min="15" max="16" width="14.59765625" customWidth="1"/>
    <col min="17" max="17" width="15.09765625" customWidth="1"/>
    <col min="19" max="19" width="13.69921875" customWidth="1"/>
  </cols>
  <sheetData>
    <row r="1" spans="1:19" s="3" customFormat="1" ht="25.5" customHeight="1">
      <c r="A1" s="1" t="s">
        <v>22</v>
      </c>
      <c r="B1" s="1"/>
      <c r="C1" s="2"/>
      <c r="D1" s="2"/>
      <c r="E1" s="2"/>
    </row>
    <row r="2" spans="1:19" s="3" customFormat="1" ht="21" customHeight="1" thickBot="1">
      <c r="A2" s="111"/>
      <c r="B2" s="111"/>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12" t="s">
        <v>0</v>
      </c>
      <c r="B5" s="113"/>
      <c r="C5" s="12" t="s">
        <v>10</v>
      </c>
      <c r="D5" s="12" t="s">
        <v>11</v>
      </c>
      <c r="E5" s="12" t="s">
        <v>12</v>
      </c>
      <c r="F5" s="12" t="s">
        <v>13</v>
      </c>
      <c r="G5" s="14" t="s">
        <v>14</v>
      </c>
      <c r="H5" s="12" t="s">
        <v>15</v>
      </c>
      <c r="I5" s="12" t="s">
        <v>16</v>
      </c>
      <c r="J5" s="12" t="s">
        <v>17</v>
      </c>
      <c r="K5" s="12" t="s">
        <v>18</v>
      </c>
      <c r="L5" s="12" t="s">
        <v>19</v>
      </c>
      <c r="M5" s="12" t="s">
        <v>20</v>
      </c>
      <c r="N5" s="8" t="s">
        <v>21</v>
      </c>
      <c r="O5" s="25" t="s">
        <v>1</v>
      </c>
      <c r="P5" s="40"/>
      <c r="Q5" s="40"/>
    </row>
    <row r="6" spans="1:19" s="3" customFormat="1" ht="22.5" customHeight="1">
      <c r="A6" s="114" t="s">
        <v>8</v>
      </c>
      <c r="B6" s="7" t="s">
        <v>2</v>
      </c>
      <c r="C6" s="56">
        <v>69244</v>
      </c>
      <c r="D6" s="49">
        <v>61588</v>
      </c>
      <c r="E6" s="61">
        <v>68306</v>
      </c>
      <c r="F6" s="49">
        <v>64049</v>
      </c>
      <c r="G6" s="69">
        <v>60871</v>
      </c>
      <c r="H6" s="61">
        <v>65670</v>
      </c>
      <c r="I6" s="49">
        <v>73399</v>
      </c>
      <c r="J6" s="56">
        <v>70052</v>
      </c>
      <c r="K6" s="49">
        <v>64852</v>
      </c>
      <c r="L6" s="49">
        <v>65675</v>
      </c>
      <c r="M6" s="56">
        <v>63804</v>
      </c>
      <c r="N6" s="81">
        <v>74387</v>
      </c>
      <c r="O6" s="26">
        <f t="shared" ref="O6" si="0">SUM(C6:N6)</f>
        <v>801897</v>
      </c>
      <c r="P6" s="38"/>
      <c r="Q6" s="39"/>
    </row>
    <row r="7" spans="1:19" s="3" customFormat="1" ht="22.5" customHeight="1">
      <c r="A7" s="115"/>
      <c r="B7" s="7" t="s">
        <v>9</v>
      </c>
      <c r="C7" s="18">
        <v>0.934378668681771</v>
      </c>
      <c r="D7" s="18">
        <v>0.87863613667165985</v>
      </c>
      <c r="E7" s="18">
        <v>1.0009671746776085</v>
      </c>
      <c r="F7" s="18">
        <v>1.0096791991802632</v>
      </c>
      <c r="G7" s="15">
        <v>0.94057202898774661</v>
      </c>
      <c r="H7" s="18">
        <v>0.92745067578064311</v>
      </c>
      <c r="I7" s="18">
        <v>0.99584831422562925</v>
      </c>
      <c r="J7" s="18">
        <v>0.96398739490016372</v>
      </c>
      <c r="K7" s="18">
        <v>0.95733813586844207</v>
      </c>
      <c r="L7" s="18">
        <v>0.99670673222849515</v>
      </c>
      <c r="M7" s="18">
        <v>0.9650457536111321</v>
      </c>
      <c r="N7" s="43">
        <v>1.0817095160539787</v>
      </c>
      <c r="O7" s="27">
        <v>0.97047653856021843</v>
      </c>
      <c r="P7" s="38"/>
      <c r="Q7" s="39"/>
      <c r="S7" s="58" t="e">
        <f>SUM(#REF!)</f>
        <v>#REF!</v>
      </c>
    </row>
    <row r="8" spans="1:19" s="3" customFormat="1" ht="22.5" customHeight="1">
      <c r="A8" s="116" t="s">
        <v>4</v>
      </c>
      <c r="B8" s="35" t="s">
        <v>2</v>
      </c>
      <c r="C8" s="68">
        <v>66393</v>
      </c>
      <c r="D8" s="50">
        <v>44601</v>
      </c>
      <c r="E8" s="50">
        <v>14343</v>
      </c>
      <c r="F8" s="68">
        <v>15860</v>
      </c>
      <c r="G8" s="78">
        <v>17001</v>
      </c>
      <c r="H8" s="68">
        <v>30883</v>
      </c>
      <c r="I8" s="68">
        <v>44904</v>
      </c>
      <c r="J8" s="68">
        <v>39917</v>
      </c>
      <c r="K8" s="50">
        <v>22239</v>
      </c>
      <c r="L8" s="50">
        <v>17222</v>
      </c>
      <c r="M8" s="79">
        <v>21235</v>
      </c>
      <c r="N8" s="82">
        <v>55953</v>
      </c>
      <c r="O8" s="28">
        <f t="shared" ref="O8" si="1">SUM(C8:N8)</f>
        <v>390551</v>
      </c>
      <c r="P8" s="38"/>
      <c r="Q8" s="39"/>
    </row>
    <row r="9" spans="1:19" s="3" customFormat="1" ht="22.5" customHeight="1">
      <c r="A9" s="117"/>
      <c r="B9" s="35" t="s">
        <v>9</v>
      </c>
      <c r="C9" s="19">
        <v>1.4180478428022212</v>
      </c>
      <c r="D9" s="51">
        <v>1.083732231806585</v>
      </c>
      <c r="E9" s="51">
        <v>0.74501350509038022</v>
      </c>
      <c r="F9" s="19">
        <v>1.8037074945979756</v>
      </c>
      <c r="G9" s="16">
        <v>0.92522448979591831</v>
      </c>
      <c r="H9" s="19">
        <v>0.89985431235431235</v>
      </c>
      <c r="I9" s="19">
        <v>1.2421920385072893</v>
      </c>
      <c r="J9" s="19">
        <v>1.0184986731986119</v>
      </c>
      <c r="K9" s="51">
        <v>0.7206649599792605</v>
      </c>
      <c r="L9" s="51">
        <v>1.0726208271051321</v>
      </c>
      <c r="M9" s="19">
        <v>1.0056831636277528</v>
      </c>
      <c r="N9" s="44">
        <v>1.0062946243907702</v>
      </c>
      <c r="O9" s="29">
        <v>1.0621775467854626</v>
      </c>
      <c r="P9" s="38"/>
      <c r="Q9" s="39"/>
      <c r="S9" s="58" t="e">
        <f>SUM(#REF!)</f>
        <v>#REF!</v>
      </c>
    </row>
    <row r="10" spans="1:19" s="3" customFormat="1" ht="22.5" customHeight="1">
      <c r="A10" s="109" t="s">
        <v>5</v>
      </c>
      <c r="B10" s="10" t="s">
        <v>3</v>
      </c>
      <c r="C10" s="63">
        <v>231.11840000000001</v>
      </c>
      <c r="D10" s="52">
        <v>172.3426</v>
      </c>
      <c r="E10" s="52">
        <v>214.18299999999999</v>
      </c>
      <c r="F10" s="52">
        <v>201.0506</v>
      </c>
      <c r="G10" s="70">
        <v>188.11170000000001</v>
      </c>
      <c r="H10" s="52">
        <v>161.23859999999999</v>
      </c>
      <c r="I10" s="52">
        <v>10</v>
      </c>
      <c r="J10" s="52">
        <v>3.9811999999999999</v>
      </c>
      <c r="K10" s="52">
        <v>0</v>
      </c>
      <c r="L10" s="52">
        <v>0</v>
      </c>
      <c r="M10" s="63">
        <v>201.0506</v>
      </c>
      <c r="N10" s="83">
        <v>210</v>
      </c>
      <c r="O10" s="30">
        <f>SUM(C10:N10)</f>
        <v>1593.0767000000001</v>
      </c>
      <c r="P10" s="38"/>
      <c r="Q10" s="39"/>
    </row>
    <row r="11" spans="1:19" s="3" customFormat="1" ht="22.5" customHeight="1">
      <c r="A11" s="118"/>
      <c r="B11" s="7" t="s">
        <v>9</v>
      </c>
      <c r="C11" s="20">
        <v>0.8621073732474801</v>
      </c>
      <c r="D11" s="53">
        <v>0.5745201459047139</v>
      </c>
      <c r="E11" s="53">
        <v>0.671875</v>
      </c>
      <c r="F11" s="53">
        <v>0.74471404621695292</v>
      </c>
      <c r="G11" s="71">
        <v>0.64889777028998852</v>
      </c>
      <c r="H11" s="53">
        <v>0.54496176379332373</v>
      </c>
      <c r="I11" s="53">
        <v>3.3460483169376963E-2</v>
      </c>
      <c r="J11" s="53">
        <v>1.7151872394067413E-2</v>
      </c>
      <c r="K11" s="53">
        <v>0</v>
      </c>
      <c r="L11" s="53">
        <v>0</v>
      </c>
      <c r="M11" s="20">
        <v>0.82039636798696836</v>
      </c>
      <c r="N11" s="45">
        <v>0.91652627811771692</v>
      </c>
      <c r="O11" s="31">
        <v>0.5139941644305932</v>
      </c>
      <c r="P11" s="38"/>
      <c r="Q11" s="39"/>
      <c r="S11" s="58" t="e">
        <f>SUM(#REF!)</f>
        <v>#REF!</v>
      </c>
    </row>
    <row r="12" spans="1:19" s="3" customFormat="1" ht="22.5" customHeight="1">
      <c r="A12" s="116" t="s">
        <v>6</v>
      </c>
      <c r="B12" s="35" t="s">
        <v>3</v>
      </c>
      <c r="C12" s="64">
        <v>1130.6869999999999</v>
      </c>
      <c r="D12" s="65">
        <v>1090.8389999999999</v>
      </c>
      <c r="E12" s="65">
        <v>1341.8814</v>
      </c>
      <c r="F12" s="65">
        <v>1149.5715</v>
      </c>
      <c r="G12" s="72">
        <v>1137.6279</v>
      </c>
      <c r="H12" s="65">
        <v>972.40809999999999</v>
      </c>
      <c r="I12" s="65">
        <v>782</v>
      </c>
      <c r="J12" s="65">
        <v>747.47029999999995</v>
      </c>
      <c r="K12" s="65">
        <v>729.55489999999998</v>
      </c>
      <c r="L12" s="65">
        <v>766.38099999999997</v>
      </c>
      <c r="M12" s="64">
        <v>1072.9333999999999</v>
      </c>
      <c r="N12" s="84">
        <v>1156</v>
      </c>
      <c r="O12" s="28">
        <f>SUM(C12:N12)</f>
        <v>12077.354499999998</v>
      </c>
      <c r="P12" s="38"/>
      <c r="Q12" s="39"/>
    </row>
    <row r="13" spans="1:19" s="3" customFormat="1" ht="22.5" customHeight="1">
      <c r="A13" s="117"/>
      <c r="B13" s="35" t="s">
        <v>9</v>
      </c>
      <c r="C13" s="21">
        <v>0.88154192007292542</v>
      </c>
      <c r="D13" s="54">
        <v>0.82546041155312666</v>
      </c>
      <c r="E13" s="51">
        <v>0.98536942209217271</v>
      </c>
      <c r="F13" s="54">
        <v>1.0596478740425741</v>
      </c>
      <c r="G13" s="73">
        <v>1.0306564765603878</v>
      </c>
      <c r="H13" s="51">
        <v>0.84075568123555133</v>
      </c>
      <c r="I13" s="54">
        <v>0.71297269314585254</v>
      </c>
      <c r="J13" s="54">
        <v>0.90182875214275782</v>
      </c>
      <c r="K13" s="54">
        <v>0.93769242455517909</v>
      </c>
      <c r="L13" s="54">
        <v>0.80894254106720143</v>
      </c>
      <c r="M13" s="21">
        <v>1.0365987480046892</v>
      </c>
      <c r="N13" s="46">
        <v>1.0081751140868751</v>
      </c>
      <c r="O13" s="32">
        <v>0.91885541258729364</v>
      </c>
      <c r="P13" s="38"/>
      <c r="Q13" s="39"/>
      <c r="S13" s="58" t="e">
        <f>SUM(#REF!)</f>
        <v>#REF!</v>
      </c>
    </row>
    <row r="14" spans="1:19" s="3" customFormat="1" ht="22.5" customHeight="1">
      <c r="A14" s="109" t="s">
        <v>7</v>
      </c>
      <c r="B14" s="36" t="s">
        <v>3</v>
      </c>
      <c r="C14" s="57">
        <v>305</v>
      </c>
      <c r="D14" s="55">
        <v>365</v>
      </c>
      <c r="E14" s="52">
        <v>421</v>
      </c>
      <c r="F14" s="55">
        <v>784</v>
      </c>
      <c r="G14" s="74">
        <v>386</v>
      </c>
      <c r="H14" s="52">
        <v>414</v>
      </c>
      <c r="I14" s="55">
        <v>343</v>
      </c>
      <c r="J14" s="55">
        <v>300</v>
      </c>
      <c r="K14" s="55">
        <v>272</v>
      </c>
      <c r="L14" s="55">
        <v>387</v>
      </c>
      <c r="M14" s="57">
        <v>395</v>
      </c>
      <c r="N14" s="85">
        <v>375</v>
      </c>
      <c r="O14" s="33">
        <f>SUM(C14:N14)</f>
        <v>4747</v>
      </c>
      <c r="P14" s="38"/>
      <c r="Q14" s="39"/>
    </row>
    <row r="15" spans="1:19" ht="22.5" customHeight="1" thickBot="1">
      <c r="A15" s="110"/>
      <c r="B15" s="37" t="s">
        <v>9</v>
      </c>
      <c r="C15" s="13">
        <v>0.73849878934624702</v>
      </c>
      <c r="D15" s="13">
        <v>0.6848030018761726</v>
      </c>
      <c r="E15" s="13">
        <v>0.92527472527472532</v>
      </c>
      <c r="F15" s="13">
        <v>1.2307692307692308</v>
      </c>
      <c r="G15" s="17">
        <v>0.89145496535796764</v>
      </c>
      <c r="H15" s="13">
        <v>0.74326750448833034</v>
      </c>
      <c r="I15" s="13">
        <v>0.62820512820512819</v>
      </c>
      <c r="J15" s="13">
        <v>0.63157894736842102</v>
      </c>
      <c r="K15" s="13">
        <v>0.84735202492211836</v>
      </c>
      <c r="L15" s="13">
        <v>0.78658536585365857</v>
      </c>
      <c r="M15" s="80">
        <v>0.91860465116279066</v>
      </c>
      <c r="N15" s="86">
        <v>1.0387811634349031</v>
      </c>
      <c r="O15" s="34">
        <v>0.83973111622147534</v>
      </c>
      <c r="P15" s="38"/>
      <c r="Q15" s="39"/>
      <c r="S15" s="59" t="e">
        <f>SUM(#REF!)</f>
        <v>#REF!</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C16" sqref="C16"/>
    </sheetView>
  </sheetViews>
  <sheetFormatPr defaultRowHeight="17.399999999999999"/>
  <cols>
    <col min="1" max="1" width="18.59765625" customWidth="1"/>
    <col min="2" max="2" width="17.5" customWidth="1"/>
    <col min="3" max="14" width="11.3984375" customWidth="1"/>
    <col min="15" max="16" width="14.59765625" customWidth="1"/>
    <col min="17" max="17" width="15.09765625" customWidth="1"/>
    <col min="19" max="19" width="13.69921875" customWidth="1"/>
  </cols>
  <sheetData>
    <row r="1" spans="1:19" s="3" customFormat="1" ht="25.5" customHeight="1">
      <c r="A1" s="1" t="s">
        <v>23</v>
      </c>
      <c r="B1" s="1"/>
      <c r="C1" s="2"/>
      <c r="D1" s="2"/>
      <c r="E1" s="2"/>
    </row>
    <row r="2" spans="1:19" s="3" customFormat="1" ht="21" customHeight="1" thickBot="1">
      <c r="A2" s="111"/>
      <c r="B2" s="111"/>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12" t="s">
        <v>0</v>
      </c>
      <c r="B5" s="113"/>
      <c r="C5" s="66" t="s">
        <v>10</v>
      </c>
      <c r="D5" s="92" t="s">
        <v>11</v>
      </c>
      <c r="E5" s="12" t="s">
        <v>12</v>
      </c>
      <c r="F5" s="12" t="s">
        <v>13</v>
      </c>
      <c r="G5" s="14" t="s">
        <v>14</v>
      </c>
      <c r="H5" s="12" t="s">
        <v>15</v>
      </c>
      <c r="I5" s="12" t="s">
        <v>16</v>
      </c>
      <c r="J5" s="12" t="s">
        <v>17</v>
      </c>
      <c r="K5" s="12" t="s">
        <v>18</v>
      </c>
      <c r="L5" s="12" t="s">
        <v>19</v>
      </c>
      <c r="M5" s="12" t="s">
        <v>20</v>
      </c>
      <c r="N5" s="8" t="s">
        <v>21</v>
      </c>
      <c r="O5" s="25" t="s">
        <v>1</v>
      </c>
      <c r="P5" s="40"/>
      <c r="Q5" s="40"/>
    </row>
    <row r="6" spans="1:19" s="3" customFormat="1" ht="22.5" customHeight="1">
      <c r="A6" s="114" t="s">
        <v>8</v>
      </c>
      <c r="B6" s="7" t="s">
        <v>2</v>
      </c>
      <c r="C6" s="103">
        <v>74348</v>
      </c>
      <c r="D6" s="93"/>
      <c r="E6" s="61"/>
      <c r="F6" s="49"/>
      <c r="G6" s="69"/>
      <c r="H6" s="61"/>
      <c r="I6" s="49"/>
      <c r="J6" s="56"/>
      <c r="K6" s="49"/>
      <c r="L6" s="49"/>
      <c r="M6" s="56"/>
      <c r="N6" s="91"/>
      <c r="O6" s="26">
        <f t="shared" ref="O6" si="0">SUM(C6:N6)</f>
        <v>74348</v>
      </c>
      <c r="P6" s="38"/>
      <c r="Q6" s="39"/>
    </row>
    <row r="7" spans="1:19" s="3" customFormat="1" ht="22.5" customHeight="1">
      <c r="A7" s="115"/>
      <c r="B7" s="7" t="s">
        <v>9</v>
      </c>
      <c r="C7" s="67">
        <f>C6/'2021년도'!C6</f>
        <v>1.0737103575761078</v>
      </c>
      <c r="D7" s="94">
        <f>D6/'2021년도'!D6</f>
        <v>0</v>
      </c>
      <c r="E7" s="18">
        <f>E6/'2021년도'!E6</f>
        <v>0</v>
      </c>
      <c r="F7" s="18">
        <f>F6/'2021년도'!F6</f>
        <v>0</v>
      </c>
      <c r="G7" s="18">
        <f>G6/'2021년도'!G6</f>
        <v>0</v>
      </c>
      <c r="H7" s="18">
        <f>H6/'2021년도'!H6</f>
        <v>0</v>
      </c>
      <c r="I7" s="18">
        <f>I6/'2021년도'!I6</f>
        <v>0</v>
      </c>
      <c r="J7" s="18">
        <f>J6/'2021년도'!J6</f>
        <v>0</v>
      </c>
      <c r="K7" s="18">
        <f>K6/'2021년도'!K6</f>
        <v>0</v>
      </c>
      <c r="L7" s="18">
        <f>L6/'2021년도'!L6</f>
        <v>0</v>
      </c>
      <c r="M7" s="18">
        <f>M6/'2021년도'!M6</f>
        <v>0</v>
      </c>
      <c r="N7" s="43">
        <f>N6/'2021년도'!N6</f>
        <v>0</v>
      </c>
      <c r="O7" s="27">
        <f>O6/S7</f>
        <v>1.0737103575761078</v>
      </c>
      <c r="P7" s="38"/>
      <c r="Q7" s="39"/>
      <c r="S7" s="58">
        <f>SUM('2021년도'!C6:C6)</f>
        <v>69244</v>
      </c>
    </row>
    <row r="8" spans="1:19" s="3" customFormat="1" ht="22.5" customHeight="1">
      <c r="A8" s="116" t="s">
        <v>4</v>
      </c>
      <c r="B8" s="35" t="s">
        <v>2</v>
      </c>
      <c r="C8" s="104">
        <v>57360</v>
      </c>
      <c r="D8" s="95"/>
      <c r="E8" s="50"/>
      <c r="F8" s="68"/>
      <c r="G8" s="78"/>
      <c r="H8" s="68"/>
      <c r="I8" s="68"/>
      <c r="J8" s="68"/>
      <c r="K8" s="50"/>
      <c r="L8" s="50"/>
      <c r="M8" s="79"/>
      <c r="N8" s="87"/>
      <c r="O8" s="28">
        <f t="shared" ref="O8" si="1">SUM(C8:N8)</f>
        <v>57360</v>
      </c>
      <c r="P8" s="38"/>
      <c r="Q8" s="39"/>
    </row>
    <row r="9" spans="1:19" s="3" customFormat="1" ht="22.5" customHeight="1">
      <c r="A9" s="117"/>
      <c r="B9" s="35" t="s">
        <v>9</v>
      </c>
      <c r="C9" s="75">
        <f>C8/'2021년도'!C8</f>
        <v>0.86394650038407661</v>
      </c>
      <c r="D9" s="96">
        <f>D8/'2021년도'!D8</f>
        <v>0</v>
      </c>
      <c r="E9" s="19">
        <f>E8/'2021년도'!E8</f>
        <v>0</v>
      </c>
      <c r="F9" s="19">
        <f>F8/'2021년도'!F8</f>
        <v>0</v>
      </c>
      <c r="G9" s="19">
        <f>G8/'2021년도'!G8</f>
        <v>0</v>
      </c>
      <c r="H9" s="19">
        <f>H8/'2021년도'!H8</f>
        <v>0</v>
      </c>
      <c r="I9" s="19">
        <f>I8/'2021년도'!I8</f>
        <v>0</v>
      </c>
      <c r="J9" s="19">
        <f>J8/'2021년도'!J8</f>
        <v>0</v>
      </c>
      <c r="K9" s="19">
        <f>K8/'2021년도'!K8</f>
        <v>0</v>
      </c>
      <c r="L9" s="19">
        <f>L8/'2021년도'!L8</f>
        <v>0</v>
      </c>
      <c r="M9" s="19">
        <f>M8/'2021년도'!M8</f>
        <v>0</v>
      </c>
      <c r="N9" s="44">
        <f>N8/'2021년도'!N8</f>
        <v>0</v>
      </c>
      <c r="O9" s="29">
        <f>O8/S9</f>
        <v>0.86394650038407661</v>
      </c>
      <c r="P9" s="38"/>
      <c r="Q9" s="39"/>
      <c r="S9" s="58">
        <f>SUM('2021년도'!C8:C8)</f>
        <v>66393</v>
      </c>
    </row>
    <row r="10" spans="1:19" s="3" customFormat="1" ht="22.5" customHeight="1">
      <c r="A10" s="109" t="s">
        <v>5</v>
      </c>
      <c r="B10" s="10" t="s">
        <v>3</v>
      </c>
      <c r="C10" s="105">
        <v>217.97069999999999</v>
      </c>
      <c r="D10" s="97"/>
      <c r="E10" s="52"/>
      <c r="F10" s="52"/>
      <c r="G10" s="70"/>
      <c r="H10" s="52"/>
      <c r="I10" s="52"/>
      <c r="J10" s="52"/>
      <c r="K10" s="52"/>
      <c r="L10" s="52"/>
      <c r="M10" s="63"/>
      <c r="N10" s="88"/>
      <c r="O10" s="30">
        <f>SUM(C10:N10)</f>
        <v>217.97069999999999</v>
      </c>
      <c r="P10" s="38"/>
      <c r="Q10" s="39"/>
    </row>
    <row r="11" spans="1:19" s="3" customFormat="1" ht="22.5" customHeight="1">
      <c r="A11" s="118"/>
      <c r="B11" s="7" t="s">
        <v>9</v>
      </c>
      <c r="C11" s="76">
        <f>C10/'2021년도'!C10</f>
        <v>0.94311270759922183</v>
      </c>
      <c r="D11" s="98">
        <f>D10/'2021년도'!D10</f>
        <v>0</v>
      </c>
      <c r="E11" s="20">
        <f>E10/'2021년도'!E10</f>
        <v>0</v>
      </c>
      <c r="F11" s="20">
        <f>F10/'2021년도'!F10</f>
        <v>0</v>
      </c>
      <c r="G11" s="20">
        <f>G10/'2021년도'!G10</f>
        <v>0</v>
      </c>
      <c r="H11" s="20">
        <f>H10/'2021년도'!H10</f>
        <v>0</v>
      </c>
      <c r="I11" s="20">
        <f>I10/'2021년도'!I10</f>
        <v>0</v>
      </c>
      <c r="J11" s="20">
        <f>J10/'2021년도'!J10</f>
        <v>0</v>
      </c>
      <c r="K11" s="20" t="e">
        <f>K10/'2021년도'!K10</f>
        <v>#DIV/0!</v>
      </c>
      <c r="L11" s="20" t="e">
        <f>L10/'2021년도'!L10</f>
        <v>#DIV/0!</v>
      </c>
      <c r="M11" s="20">
        <f>M10/'2021년도'!M10</f>
        <v>0</v>
      </c>
      <c r="N11" s="45">
        <f>N10/'2021년도'!N10</f>
        <v>0</v>
      </c>
      <c r="O11" s="31">
        <f>O10/S11</f>
        <v>0.94311270759922183</v>
      </c>
      <c r="P11" s="38"/>
      <c r="Q11" s="39"/>
      <c r="S11" s="58">
        <f>SUM('2021년도'!C10:C10)</f>
        <v>231.11840000000001</v>
      </c>
    </row>
    <row r="12" spans="1:19" s="3" customFormat="1" ht="22.5" customHeight="1">
      <c r="A12" s="116" t="s">
        <v>6</v>
      </c>
      <c r="B12" s="35" t="s">
        <v>3</v>
      </c>
      <c r="C12" s="106">
        <v>1161.5151000000001</v>
      </c>
      <c r="D12" s="99"/>
      <c r="E12" s="65"/>
      <c r="F12" s="65"/>
      <c r="G12" s="72"/>
      <c r="H12" s="65"/>
      <c r="I12" s="65"/>
      <c r="J12" s="65"/>
      <c r="K12" s="65"/>
      <c r="L12" s="65"/>
      <c r="M12" s="64"/>
      <c r="N12" s="89"/>
      <c r="O12" s="28">
        <f>SUM(C12:N12)</f>
        <v>1161.5151000000001</v>
      </c>
      <c r="P12" s="38"/>
      <c r="Q12" s="39"/>
    </row>
    <row r="13" spans="1:19" s="3" customFormat="1" ht="22.5" customHeight="1">
      <c r="A13" s="117"/>
      <c r="B13" s="35" t="s">
        <v>9</v>
      </c>
      <c r="C13" s="77">
        <f>C12/'2021년도'!C12</f>
        <v>1.0272649283134945</v>
      </c>
      <c r="D13" s="100">
        <f>D12/'2021년도'!D12</f>
        <v>0</v>
      </c>
      <c r="E13" s="21">
        <f>E12/'2021년도'!E12</f>
        <v>0</v>
      </c>
      <c r="F13" s="21">
        <f>F12/'2021년도'!F12</f>
        <v>0</v>
      </c>
      <c r="G13" s="21">
        <f>G12/'2021년도'!G12</f>
        <v>0</v>
      </c>
      <c r="H13" s="21">
        <f>H12/'2021년도'!H12</f>
        <v>0</v>
      </c>
      <c r="I13" s="21">
        <f>I12/'2021년도'!I12</f>
        <v>0</v>
      </c>
      <c r="J13" s="21">
        <f>J12/'2021년도'!J12</f>
        <v>0</v>
      </c>
      <c r="K13" s="21">
        <f>K12/'2021년도'!K12</f>
        <v>0</v>
      </c>
      <c r="L13" s="21">
        <f>L12/'2021년도'!L12</f>
        <v>0</v>
      </c>
      <c r="M13" s="21">
        <f>M12/'2021년도'!M12</f>
        <v>0</v>
      </c>
      <c r="N13" s="46">
        <f>N12/'2021년도'!N12</f>
        <v>0</v>
      </c>
      <c r="O13" s="32">
        <f>O12/S13</f>
        <v>1.0272649283134945</v>
      </c>
      <c r="P13" s="38"/>
      <c r="Q13" s="39"/>
      <c r="S13" s="58">
        <f>SUM('2021년도'!C12:C12)</f>
        <v>1130.6869999999999</v>
      </c>
    </row>
    <row r="14" spans="1:19" s="3" customFormat="1" ht="22.5" customHeight="1">
      <c r="A14" s="109" t="s">
        <v>7</v>
      </c>
      <c r="B14" s="36" t="s">
        <v>3</v>
      </c>
      <c r="C14" s="107">
        <v>390</v>
      </c>
      <c r="D14" s="101"/>
      <c r="E14" s="52"/>
      <c r="F14" s="55"/>
      <c r="G14" s="74"/>
      <c r="H14" s="52"/>
      <c r="I14" s="55"/>
      <c r="J14" s="55"/>
      <c r="K14" s="55"/>
      <c r="L14" s="55"/>
      <c r="M14" s="57"/>
      <c r="N14" s="90"/>
      <c r="O14" s="33">
        <f>SUM(C14:N14)</f>
        <v>390</v>
      </c>
      <c r="P14" s="38"/>
      <c r="Q14" s="39"/>
    </row>
    <row r="15" spans="1:19" ht="22.5" customHeight="1" thickBot="1">
      <c r="A15" s="110"/>
      <c r="B15" s="37" t="s">
        <v>9</v>
      </c>
      <c r="C15" s="108">
        <f>C14/'2021년도'!C14</f>
        <v>1.278688524590164</v>
      </c>
      <c r="D15" s="102">
        <f>D14/'2021년도'!D14</f>
        <v>0</v>
      </c>
      <c r="E15" s="13">
        <f>E14/'2021년도'!E14</f>
        <v>0</v>
      </c>
      <c r="F15" s="13">
        <f>F14/'2021년도'!F14</f>
        <v>0</v>
      </c>
      <c r="G15" s="13">
        <f>G14/'2021년도'!G14</f>
        <v>0</v>
      </c>
      <c r="H15" s="13">
        <f>H14/'2021년도'!H14</f>
        <v>0</v>
      </c>
      <c r="I15" s="13">
        <f>I14/'2021년도'!I14</f>
        <v>0</v>
      </c>
      <c r="J15" s="13">
        <f>J14/'2021년도'!J14</f>
        <v>0</v>
      </c>
      <c r="K15" s="13">
        <f>K14/'2021년도'!K14</f>
        <v>0</v>
      </c>
      <c r="L15" s="13">
        <f>L14/'2021년도'!L14</f>
        <v>0</v>
      </c>
      <c r="M15" s="13">
        <f>M14/'2021년도'!M14</f>
        <v>0</v>
      </c>
      <c r="N15" s="11">
        <f>N14/'2021년도'!N14</f>
        <v>0</v>
      </c>
      <c r="O15" s="34">
        <f>O14/S15</f>
        <v>1.278688524590164</v>
      </c>
      <c r="P15" s="38"/>
      <c r="Q15" s="39"/>
      <c r="S15" s="59">
        <f>SUM('2021년도'!C14:C14)</f>
        <v>305</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2021년도</vt:lpstr>
      <vt:lpstr>2022년도</vt:lpstr>
      <vt:lpstr>'2021년도'!Print_Area</vt:lpstr>
      <vt:lpstr>'2022년도'!Print_Area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2022-02-28T08:55:01Z</dcterms:modified>
</cp:coreProperties>
</file>