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2 안전관리\2206 시설개방 및 정보공개 3.0\에너지관리\"/>
    </mc:Choice>
  </mc:AlternateContent>
  <bookViews>
    <workbookView xWindow="31005" yWindow="195" windowWidth="21120" windowHeight="12750" activeTab="1"/>
  </bookViews>
  <sheets>
    <sheet name="2021년도" sheetId="7" r:id="rId1"/>
    <sheet name="2022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'2021년도'!$A$1:$O$15</definedName>
    <definedName name="_xlnm.Print_Area" localSheetId="1">'2022년도'!$A$1:$O$15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11" i="10"/>
  <c r="S9" i="10"/>
  <c r="S7" i="10"/>
  <c r="N16" i="10" l="1"/>
  <c r="M2" i="7" l="1"/>
  <c r="N2" i="7"/>
  <c r="L2" i="7"/>
  <c r="D2" i="7"/>
  <c r="E2" i="7"/>
  <c r="C2" i="7"/>
  <c r="D15" i="10" l="1"/>
  <c r="E15" i="10"/>
  <c r="F15" i="10"/>
  <c r="G15" i="10"/>
  <c r="H15" i="10"/>
  <c r="I15" i="10"/>
  <c r="J15" i="10"/>
  <c r="K15" i="10"/>
  <c r="L15" i="10"/>
  <c r="M15" i="10"/>
  <c r="N15" i="10"/>
  <c r="D13" i="10"/>
  <c r="E13" i="10"/>
  <c r="F13" i="10"/>
  <c r="G13" i="10"/>
  <c r="H13" i="10"/>
  <c r="I13" i="10"/>
  <c r="J13" i="10"/>
  <c r="K13" i="10"/>
  <c r="L13" i="10"/>
  <c r="M13" i="10"/>
  <c r="N13" i="10"/>
  <c r="D11" i="10"/>
  <c r="E11" i="10"/>
  <c r="F11" i="10"/>
  <c r="G11" i="10"/>
  <c r="H11" i="10"/>
  <c r="I11" i="10"/>
  <c r="J11" i="10"/>
  <c r="K11" i="10"/>
  <c r="L11" i="10"/>
  <c r="M11" i="10"/>
  <c r="N11" i="10"/>
  <c r="D9" i="10"/>
  <c r="E9" i="10"/>
  <c r="F9" i="10"/>
  <c r="G9" i="10"/>
  <c r="H9" i="10"/>
  <c r="I9" i="10"/>
  <c r="J9" i="10"/>
  <c r="K9" i="10"/>
  <c r="L9" i="10"/>
  <c r="M9" i="10"/>
  <c r="N9" i="10"/>
  <c r="C15" i="10"/>
  <c r="C13" i="10"/>
  <c r="C11" i="10"/>
  <c r="C9" i="10"/>
  <c r="D7" i="10"/>
  <c r="E7" i="10"/>
  <c r="F7" i="10"/>
  <c r="G7" i="10"/>
  <c r="H7" i="10"/>
  <c r="I7" i="10"/>
  <c r="J7" i="10"/>
  <c r="K7" i="10"/>
  <c r="L7" i="10"/>
  <c r="M7" i="10"/>
  <c r="N7" i="10"/>
  <c r="C7" i="10"/>
  <c r="O14" i="10"/>
  <c r="O12" i="10"/>
  <c r="O10" i="10"/>
  <c r="O8" i="10"/>
  <c r="O6" i="10"/>
  <c r="O4" i="10"/>
  <c r="O3" i="10"/>
  <c r="N3" i="10"/>
  <c r="M3" i="10"/>
  <c r="L3" i="10"/>
  <c r="K3" i="10"/>
  <c r="J3" i="10"/>
  <c r="I3" i="10"/>
  <c r="H3" i="10"/>
  <c r="G3" i="10"/>
  <c r="F3" i="10"/>
  <c r="E3" i="10"/>
  <c r="D3" i="10"/>
  <c r="C3" i="10"/>
  <c r="O11" i="10" l="1"/>
  <c r="O15" i="10"/>
  <c r="O13" i="10"/>
  <c r="O9" i="10"/>
  <c r="O7" i="10"/>
  <c r="S15" i="7"/>
  <c r="S13" i="7"/>
  <c r="S11" i="7"/>
  <c r="S9" i="7"/>
  <c r="S7" i="7"/>
  <c r="O14" i="7" l="1"/>
  <c r="O12" i="7"/>
  <c r="O10" i="7"/>
  <c r="O8" i="7"/>
  <c r="O6" i="7"/>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<sst xmlns="http://schemas.openxmlformats.org/spreadsheetml/2006/main" count="60" uniqueCount="24">
  <si>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</si>
  <si>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</si>
  <si>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</si>
  <si>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</si>
  <si>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</si>
  <si>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</si>
  <si>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</si>
  <si>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</si>
  <si>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</si>
  <si>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</si>
  <si>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</si>
  <si>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</si>
  <si>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</si>
  <si>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</si>
  <si>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</si>
  <si>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</si>
  <si>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</si>
  <si>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</si>
  <si>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</si>
  <si>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</si>
  <si>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</si>
  <si>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</si>
  <si>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</si>
  <si>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2022년도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</si>
</sst>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b/>
      <sz val="9"/>
      <color rgb="FFFF0000"/>
      <name val="굴림체"/>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ck">
        <color rgb="FFFF0000"/>
      </left>
      <right style="thick">
        <color rgb="FFFF0000"/>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2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77" fontId="9" fillId="2" borderId="20" xfId="2" applyNumberFormat="1" applyFont="1" applyFill="1" applyBorder="1" applyAlignment="1">
      <alignment horizontal="center"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10" fontId="8" fillId="4" borderId="23" xfId="375" applyNumberFormat="1" applyFont="1" applyFill="1" applyBorder="1">
      <alignment vertical="center"/>
    </xf>
    <xf numFmtId="10" fontId="8" fillId="5" borderId="23"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0" fillId="0" borderId="0" xfId="2" applyNumberFormat="1" applyFont="1">
      <alignment vertical="center"/>
    </xf>
    <xf numFmtId="41" fontId="51" fillId="0" borderId="0" xfId="0" applyNumberFormat="1" applyFont="1">
      <alignment vertical="center"/>
    </xf>
    <xf numFmtId="10" fontId="0" fillId="0" borderId="0" xfId="375" applyNumberFormat="1" applyFont="1">
      <alignment vertical="center"/>
    </xf>
    <xf numFmtId="177" fontId="45" fillId="4" borderId="31" xfId="2" applyNumberFormat="1" applyFont="1" applyFill="1" applyBorder="1">
      <alignment vertical="center"/>
    </xf>
    <xf numFmtId="190" fontId="52"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177" fontId="9" fillId="2" borderId="32" xfId="2" applyNumberFormat="1" applyFont="1" applyFill="1" applyBorder="1" applyAlignment="1">
      <alignment horizontal="center" vertical="center"/>
    </xf>
    <xf numFmtId="10" fontId="8" fillId="4" borderId="33" xfId="375" applyNumberFormat="1" applyFont="1" applyFill="1" applyBorder="1">
      <alignment vertical="center"/>
    </xf>
    <xf numFmtId="177" fontId="8" fillId="5" borderId="2" xfId="2" applyNumberFormat="1" applyFont="1" applyFill="1" applyBorder="1">
      <alignment vertical="center"/>
    </xf>
    <xf numFmtId="177" fontId="45" fillId="4" borderId="23" xfId="2"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0" fontId="8" fillId="5" borderId="35" xfId="375" applyNumberFormat="1" applyFont="1" applyFill="1" applyBorder="1">
      <alignment vertical="center"/>
    </xf>
    <xf numFmtId="177" fontId="8" fillId="5" borderId="23" xfId="2" applyNumberFormat="1" applyFont="1" applyFill="1" applyBorder="1">
      <alignment vertical="center"/>
    </xf>
    <xf numFmtId="177" fontId="8" fillId="5" borderId="30"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0" borderId="1" xfId="1" applyNumberFormat="1" applyFont="1" applyBorder="1">
      <alignment vertical="center"/>
    </xf>
    <xf numFmtId="177" fontId="9" fillId="5" borderId="1" xfId="1" applyNumberFormat="1" applyFont="1" applyFill="1" applyBorder="1">
      <alignment vertical="center"/>
    </xf>
    <xf numFmtId="177" fontId="9" fillId="0" borderId="3" xfId="1" applyNumberFormat="1" applyFont="1" applyBorder="1">
      <alignment vertical="center"/>
    </xf>
    <xf numFmtId="10" fontId="8" fillId="0" borderId="12" xfId="375" applyNumberFormat="1" applyFont="1" applyBorder="1">
      <alignment vertical="center"/>
    </xf>
    <xf numFmtId="10" fontId="45" fillId="0" borderId="34" xfId="375" applyNumberFormat="1" applyFont="1" applyBorder="1">
      <alignment vertical="center"/>
    </xf>
    <xf numFmtId="10" fontId="8" fillId="4" borderId="36" xfId="375" applyNumberFormat="1" applyFont="1" applyFill="1" applyBorder="1">
      <alignment vertical="center"/>
    </xf>
    <xf numFmtId="10" fontId="8" fillId="5" borderId="36" xfId="375" applyNumberFormat="1" applyFont="1" applyFill="1" applyBorder="1">
      <alignment vertical="center"/>
    </xf>
    <xf numFmtId="10" fontId="8" fillId="0" borderId="36" xfId="375" applyNumberFormat="1" applyFont="1" applyBorder="1">
      <alignment vertical="center"/>
    </xf>
    <xf numFmtId="10" fontId="45" fillId="0" borderId="37" xfId="375" applyNumberFormat="1" applyFont="1" applyBorder="1">
      <alignment vertical="center"/>
    </xf>
    <xf numFmtId="177" fontId="45" fillId="0" borderId="36" xfId="1" applyNumberFormat="1" applyFont="1" applyBorder="1">
      <alignment vertical="center"/>
    </xf>
    <xf numFmtId="177" fontId="45" fillId="5" borderId="36" xfId="1" applyNumberFormat="1" applyFont="1" applyFill="1" applyBorder="1">
      <alignment vertical="center"/>
    </xf>
    <xf numFmtId="10" fontId="8" fillId="5" borderId="33" xfId="375" applyNumberFormat="1" applyFont="1" applyFill="1" applyBorder="1">
      <alignment vertical="center"/>
    </xf>
    <xf numFmtId="10" fontId="9" fillId="5" borderId="2" xfId="375" applyNumberFormat="1" applyFont="1" applyFill="1" applyBorder="1">
      <alignment vertical="center"/>
    </xf>
    <xf numFmtId="177" fontId="9" fillId="2" borderId="38" xfId="2" applyNumberFormat="1" applyFont="1" applyFill="1" applyBorder="1" applyAlignment="1">
      <alignment horizontal="center" vertical="center"/>
    </xf>
    <xf numFmtId="10" fontId="8" fillId="5" borderId="39" xfId="375" applyNumberFormat="1" applyFont="1" applyFill="1" applyBorder="1">
      <alignment vertical="center"/>
    </xf>
    <xf numFmtId="41" fontId="53" fillId="0" borderId="0" xfId="2" applyNumberFormat="1" applyFont="1">
      <alignment vertical="center"/>
    </xf>
    <xf numFmtId="41" fontId="54" fillId="0" borderId="0" xfId="0" applyNumberFormat="1" applyFont="1">
      <alignment vertical="center"/>
    </xf>
    <xf numFmtId="177" fontId="45" fillId="0" borderId="39" xfId="1" applyNumberFormat="1" applyFont="1" applyBorder="1">
      <alignment vertical="center"/>
    </xf>
    <xf numFmtId="10" fontId="8" fillId="0" borderId="33" xfId="375" applyNumberFormat="1" applyFont="1" applyBorder="1">
      <alignment vertical="center"/>
    </xf>
    <xf numFmtId="177" fontId="45" fillId="4" borderId="36" xfId="2" applyNumberFormat="1" applyFont="1" applyFill="1" applyBorder="1">
      <alignment vertical="center"/>
    </xf>
    <xf numFmtId="177" fontId="45" fillId="5" borderId="36" xfId="2" applyNumberFormat="1" applyFont="1" applyFill="1" applyBorder="1">
      <alignment vertical="center"/>
    </xf>
    <xf numFmtId="177" fontId="9" fillId="2" borderId="40" xfId="2" applyNumberFormat="1" applyFont="1" applyFill="1" applyBorder="1" applyAlignment="1">
      <alignment horizontal="center" vertical="center"/>
    </xf>
    <xf numFmtId="177" fontId="8" fillId="4" borderId="41" xfId="2" applyNumberFormat="1" applyFont="1" applyFill="1" applyBorder="1">
      <alignment vertical="center"/>
    </xf>
    <xf numFmtId="10" fontId="8" fillId="4" borderId="42" xfId="375" applyNumberFormat="1" applyFont="1" applyFill="1" applyBorder="1">
      <alignment vertical="center"/>
    </xf>
    <xf numFmtId="177" fontId="8" fillId="5" borderId="42" xfId="2" applyNumberFormat="1" applyFont="1" applyFill="1" applyBorder="1">
      <alignment vertical="center"/>
    </xf>
    <xf numFmtId="10" fontId="8" fillId="5" borderId="42" xfId="375" applyNumberFormat="1" applyFont="1" applyFill="1" applyBorder="1">
      <alignment vertical="center"/>
    </xf>
    <xf numFmtId="177" fontId="8" fillId="0" borderId="42" xfId="1" applyNumberFormat="1" applyFont="1" applyBorder="1">
      <alignment vertical="center"/>
    </xf>
    <xf numFmtId="10" fontId="8" fillId="0" borderId="42" xfId="375" applyNumberFormat="1" applyFont="1" applyBorder="1">
      <alignment vertical="center"/>
    </xf>
    <xf numFmtId="177" fontId="8" fillId="5" borderId="42" xfId="1" applyNumberFormat="1" applyFont="1" applyFill="1" applyBorder="1">
      <alignment vertical="center"/>
    </xf>
    <xf numFmtId="10" fontId="8" fillId="5" borderId="43" xfId="375" applyNumberFormat="1" applyFont="1" applyFill="1" applyBorder="1">
      <alignment vertical="center"/>
    </xf>
    <xf numFmtId="177" fontId="8" fillId="0" borderId="43" xfId="1" applyNumberFormat="1" applyFont="1" applyBorder="1">
      <alignment vertical="center"/>
    </xf>
    <xf numFmtId="10" fontId="45" fillId="0" borderId="44" xfId="375" applyNumberFormat="1" applyFont="1" applyBorder="1">
      <alignment vertical="center"/>
    </xf>
    <xf numFmtId="177" fontId="8" fillId="4" borderId="33" xfId="2" applyNumberFormat="1" applyFont="1" applyFill="1" applyBorder="1">
      <alignment vertical="center"/>
    </xf>
    <xf numFmtId="177" fontId="8" fillId="5" borderId="45" xfId="2" applyNumberFormat="1" applyFont="1" applyFill="1" applyBorder="1">
      <alignment vertical="center"/>
    </xf>
    <xf numFmtId="177" fontId="8" fillId="0" borderId="33" xfId="1" applyNumberFormat="1" applyFont="1" applyBorder="1">
      <alignment vertical="center"/>
    </xf>
    <xf numFmtId="177" fontId="8" fillId="5" borderId="33" xfId="1" applyNumberFormat="1" applyFont="1" applyFill="1" applyBorder="1">
      <alignment vertical="center"/>
    </xf>
    <xf numFmtId="177" fontId="8" fillId="0" borderId="35" xfId="1"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xf numFmtId="177" fontId="55" fillId="0" borderId="2" xfId="1" applyNumberFormat="1" applyFont="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C11" sqref="C11"/>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19"/>
      <c r="B2" s="119"/>
      <c r="C2" s="9">
        <f>SUM(C6,C8)</f>
        <v>135637</v>
      </c>
      <c r="D2" s="9">
        <f t="shared" ref="D2:E2" si="0">SUM(D6,D8)</f>
        <v>106189</v>
      </c>
      <c r="E2" s="9">
        <f t="shared" si="0"/>
        <v>82649</v>
      </c>
      <c r="F2" s="9"/>
      <c r="G2" s="9"/>
      <c r="H2" s="9"/>
      <c r="I2" s="9"/>
      <c r="J2" s="9"/>
      <c r="K2" s="9"/>
      <c r="L2" s="9">
        <f>SUM(L6,L8)</f>
        <v>82897</v>
      </c>
      <c r="M2" s="9">
        <f t="shared" ref="M2:N2" si="1">SUM(M6,M8)</f>
        <v>85039</v>
      </c>
      <c r="N2" s="9">
        <f t="shared" si="1"/>
        <v>130340</v>
      </c>
      <c r="O2" s="22"/>
      <c r="P2" s="22"/>
      <c r="Q2" s="22"/>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0" t="s">
        <v>0</v>
      </c>
      <c r="B5" s="121"/>
      <c r="C5" s="11" t="s">
        <v>10</v>
      </c>
      <c r="D5" s="11" t="s">
        <v>11</v>
      </c>
      <c r="E5" s="11" t="s">
        <v>12</v>
      </c>
      <c r="F5" s="11" t="s">
        <v>13</v>
      </c>
      <c r="G5" s="13" t="s">
        <v>14</v>
      </c>
      <c r="H5" s="11" t="s">
        <v>15</v>
      </c>
      <c r="I5" s="11" t="s">
        <v>16</v>
      </c>
      <c r="J5" s="11" t="s">
        <v>17</v>
      </c>
      <c r="K5" s="11" t="s">
        <v>18</v>
      </c>
      <c r="L5" s="11" t="s">
        <v>19</v>
      </c>
      <c r="M5" s="11" t="s">
        <v>20</v>
      </c>
      <c r="N5" s="8" t="s">
        <v>21</v>
      </c>
      <c r="O5" s="24" t="s">
        <v>1</v>
      </c>
      <c r="P5" s="39"/>
      <c r="Q5" s="39"/>
    </row>
    <row r="6" spans="1:19" s="3" customFormat="1" ht="22.5" customHeight="1">
      <c r="A6" s="122" t="s">
        <v>8</v>
      </c>
      <c r="B6" s="7" t="s">
        <v>2</v>
      </c>
      <c r="C6" s="55">
        <v>69244</v>
      </c>
      <c r="D6" s="48">
        <v>61588</v>
      </c>
      <c r="E6" s="60">
        <v>68306</v>
      </c>
      <c r="F6" s="48">
        <v>64049</v>
      </c>
      <c r="G6" s="68">
        <v>60871</v>
      </c>
      <c r="H6" s="60">
        <v>65670</v>
      </c>
      <c r="I6" s="48">
        <v>73399</v>
      </c>
      <c r="J6" s="55">
        <v>70052</v>
      </c>
      <c r="K6" s="48">
        <v>64852</v>
      </c>
      <c r="L6" s="48">
        <v>65675</v>
      </c>
      <c r="M6" s="55">
        <v>63804</v>
      </c>
      <c r="N6" s="78">
        <v>74387</v>
      </c>
      <c r="O6" s="25">
        <f t="shared" ref="O6" si="2">SUM(C6:N6)</f>
        <v>801897</v>
      </c>
      <c r="P6" s="37"/>
      <c r="Q6" s="38"/>
    </row>
    <row r="7" spans="1:19" s="3" customFormat="1" ht="22.5" customHeight="1">
      <c r="A7" s="123"/>
      <c r="B7" s="7" t="s">
        <v>9</v>
      </c>
      <c r="C7" s="17">
        <v>0.934378668681771</v>
      </c>
      <c r="D7" s="17">
        <v>0.87863613667165985</v>
      </c>
      <c r="E7" s="17">
        <v>1.0009671746776085</v>
      </c>
      <c r="F7" s="17">
        <v>1.0096791991802632</v>
      </c>
      <c r="G7" s="14">
        <v>0.94057202898774661</v>
      </c>
      <c r="H7" s="17">
        <v>0.92745067578064311</v>
      </c>
      <c r="I7" s="17">
        <v>0.99584831422562925</v>
      </c>
      <c r="J7" s="17">
        <v>0.96398739490016372</v>
      </c>
      <c r="K7" s="17">
        <v>0.95733813586844207</v>
      </c>
      <c r="L7" s="17">
        <v>0.99670673222849515</v>
      </c>
      <c r="M7" s="17">
        <v>0.9650457536111321</v>
      </c>
      <c r="N7" s="42">
        <v>1.0817095160539787</v>
      </c>
      <c r="O7" s="26">
        <v>0.97047653856021843</v>
      </c>
      <c r="P7" s="37"/>
      <c r="Q7" s="38"/>
      <c r="S7" s="57" t="e">
        <f>SUM(#REF!)</f>
        <v>#REF!</v>
      </c>
    </row>
    <row r="8" spans="1:19" s="3" customFormat="1" ht="22.5" customHeight="1">
      <c r="A8" s="124" t="s">
        <v>4</v>
      </c>
      <c r="B8" s="34" t="s">
        <v>2</v>
      </c>
      <c r="C8" s="67">
        <v>66393</v>
      </c>
      <c r="D8" s="49">
        <v>44601</v>
      </c>
      <c r="E8" s="49">
        <v>14343</v>
      </c>
      <c r="F8" s="67">
        <v>15860</v>
      </c>
      <c r="G8" s="75">
        <v>17001</v>
      </c>
      <c r="H8" s="67">
        <v>30883</v>
      </c>
      <c r="I8" s="67">
        <v>44904</v>
      </c>
      <c r="J8" s="67">
        <v>39917</v>
      </c>
      <c r="K8" s="49">
        <v>22239</v>
      </c>
      <c r="L8" s="49">
        <v>17222</v>
      </c>
      <c r="M8" s="76">
        <v>21235</v>
      </c>
      <c r="N8" s="79">
        <v>55953</v>
      </c>
      <c r="O8" s="27">
        <f t="shared" ref="O8" si="3">SUM(C8:N8)</f>
        <v>390551</v>
      </c>
      <c r="P8" s="37"/>
      <c r="Q8" s="38"/>
    </row>
    <row r="9" spans="1:19" s="3" customFormat="1" ht="22.5" customHeight="1">
      <c r="A9" s="125"/>
      <c r="B9" s="34" t="s">
        <v>9</v>
      </c>
      <c r="C9" s="18">
        <v>1.4180478428022212</v>
      </c>
      <c r="D9" s="50">
        <v>1.083732231806585</v>
      </c>
      <c r="E9" s="50">
        <v>0.74501350509038022</v>
      </c>
      <c r="F9" s="18">
        <v>1.8037074945979756</v>
      </c>
      <c r="G9" s="15">
        <v>0.92522448979591831</v>
      </c>
      <c r="H9" s="18">
        <v>0.89985431235431235</v>
      </c>
      <c r="I9" s="18">
        <v>1.2421920385072893</v>
      </c>
      <c r="J9" s="18">
        <v>1.0184986731986119</v>
      </c>
      <c r="K9" s="50">
        <v>0.7206649599792605</v>
      </c>
      <c r="L9" s="50">
        <v>1.0726208271051321</v>
      </c>
      <c r="M9" s="18">
        <v>1.0056831636277528</v>
      </c>
      <c r="N9" s="43">
        <v>1.0062946243907702</v>
      </c>
      <c r="O9" s="28">
        <v>1.0621775467854626</v>
      </c>
      <c r="P9" s="37"/>
      <c r="Q9" s="38"/>
      <c r="S9" s="57" t="e">
        <f>SUM(#REF!)</f>
        <v>#REF!</v>
      </c>
    </row>
    <row r="10" spans="1:19" s="3" customFormat="1" ht="22.5" customHeight="1">
      <c r="A10" s="117" t="s">
        <v>5</v>
      </c>
      <c r="B10" s="10" t="s">
        <v>3</v>
      </c>
      <c r="C10" s="62">
        <v>231.11840000000001</v>
      </c>
      <c r="D10" s="51">
        <v>172.3426</v>
      </c>
      <c r="E10" s="51">
        <v>214.18299999999999</v>
      </c>
      <c r="F10" s="51">
        <v>201.0506</v>
      </c>
      <c r="G10" s="69">
        <v>188.11170000000001</v>
      </c>
      <c r="H10" s="51">
        <v>161.23859999999999</v>
      </c>
      <c r="I10" s="127">
        <v>10</v>
      </c>
      <c r="J10" s="127">
        <v>3.9811999999999999</v>
      </c>
      <c r="K10" s="127">
        <v>0.1</v>
      </c>
      <c r="L10" s="127">
        <v>0.1</v>
      </c>
      <c r="M10" s="62">
        <v>201.0506</v>
      </c>
      <c r="N10" s="80">
        <v>210</v>
      </c>
      <c r="O10" s="29">
        <f>SUM(C10:N10)</f>
        <v>1593.2766999999999</v>
      </c>
      <c r="P10" s="37"/>
      <c r="Q10" s="38"/>
    </row>
    <row r="11" spans="1:19" s="3" customFormat="1" ht="22.5" customHeight="1">
      <c r="A11" s="126"/>
      <c r="B11" s="7" t="s">
        <v>9</v>
      </c>
      <c r="C11" s="19">
        <v>0.8621073732474801</v>
      </c>
      <c r="D11" s="52">
        <v>0.5745201459047139</v>
      </c>
      <c r="E11" s="52">
        <v>0.671875</v>
      </c>
      <c r="F11" s="52">
        <v>0.74471404621695292</v>
      </c>
      <c r="G11" s="70">
        <v>0.64889777028998852</v>
      </c>
      <c r="H11" s="52">
        <v>0.54496176379332373</v>
      </c>
      <c r="I11" s="52">
        <v>3.3460483169376963E-2</v>
      </c>
      <c r="J11" s="52">
        <v>1.7151872394067413E-2</v>
      </c>
      <c r="K11" s="52">
        <v>0</v>
      </c>
      <c r="L11" s="52">
        <v>0</v>
      </c>
      <c r="M11" s="19">
        <v>0.82039636798696836</v>
      </c>
      <c r="N11" s="44">
        <v>0.91652627811771692</v>
      </c>
      <c r="O11" s="30">
        <v>0.5139941644305932</v>
      </c>
      <c r="P11" s="37"/>
      <c r="Q11" s="38"/>
      <c r="S11" s="57" t="e">
        <f>SUM(#REF!)</f>
        <v>#REF!</v>
      </c>
    </row>
    <row r="12" spans="1:19" s="3" customFormat="1" ht="22.5" customHeight="1">
      <c r="A12" s="124" t="s">
        <v>6</v>
      </c>
      <c r="B12" s="34" t="s">
        <v>3</v>
      </c>
      <c r="C12" s="63">
        <v>1130.6869999999999</v>
      </c>
      <c r="D12" s="64">
        <v>1090.8389999999999</v>
      </c>
      <c r="E12" s="64">
        <v>1341.8814</v>
      </c>
      <c r="F12" s="64">
        <v>1149.5715</v>
      </c>
      <c r="G12" s="71">
        <v>1137.6279</v>
      </c>
      <c r="H12" s="64">
        <v>972.40809999999999</v>
      </c>
      <c r="I12" s="64">
        <v>782</v>
      </c>
      <c r="J12" s="64">
        <v>747.47029999999995</v>
      </c>
      <c r="K12" s="64">
        <v>729.55489999999998</v>
      </c>
      <c r="L12" s="64">
        <v>766.38099999999997</v>
      </c>
      <c r="M12" s="63">
        <v>1072.9333999999999</v>
      </c>
      <c r="N12" s="81">
        <v>1156</v>
      </c>
      <c r="O12" s="27">
        <f>SUM(C12:N12)</f>
        <v>12077.354499999998</v>
      </c>
      <c r="P12" s="37"/>
      <c r="Q12" s="38"/>
    </row>
    <row r="13" spans="1:19" s="3" customFormat="1" ht="22.5" customHeight="1">
      <c r="A13" s="125"/>
      <c r="B13" s="34" t="s">
        <v>9</v>
      </c>
      <c r="C13" s="20">
        <v>0.88154192007292542</v>
      </c>
      <c r="D13" s="53">
        <v>0.82546041155312666</v>
      </c>
      <c r="E13" s="50">
        <v>0.98536942209217271</v>
      </c>
      <c r="F13" s="53">
        <v>1.0596478740425741</v>
      </c>
      <c r="G13" s="72">
        <v>1.0306564765603878</v>
      </c>
      <c r="H13" s="50">
        <v>0.84075568123555133</v>
      </c>
      <c r="I13" s="53">
        <v>0.71297269314585254</v>
      </c>
      <c r="J13" s="53">
        <v>0.90182875214275782</v>
      </c>
      <c r="K13" s="53">
        <v>0.93769242455517909</v>
      </c>
      <c r="L13" s="53">
        <v>0.80894254106720143</v>
      </c>
      <c r="M13" s="20">
        <v>1.0365987480046892</v>
      </c>
      <c r="N13" s="45">
        <v>1.0081751140868751</v>
      </c>
      <c r="O13" s="31">
        <v>0.91885541258729364</v>
      </c>
      <c r="P13" s="37"/>
      <c r="Q13" s="38"/>
      <c r="S13" s="57" t="e">
        <f>SUM(#REF!)</f>
        <v>#REF!</v>
      </c>
    </row>
    <row r="14" spans="1:19" s="3" customFormat="1" ht="22.5" customHeight="1">
      <c r="A14" s="117" t="s">
        <v>7</v>
      </c>
      <c r="B14" s="35" t="s">
        <v>3</v>
      </c>
      <c r="C14" s="56">
        <v>305</v>
      </c>
      <c r="D14" s="54">
        <v>365</v>
      </c>
      <c r="E14" s="51">
        <v>421</v>
      </c>
      <c r="F14" s="54">
        <v>784</v>
      </c>
      <c r="G14" s="73">
        <v>386</v>
      </c>
      <c r="H14" s="51">
        <v>414</v>
      </c>
      <c r="I14" s="54">
        <v>343</v>
      </c>
      <c r="J14" s="54">
        <v>300</v>
      </c>
      <c r="K14" s="54">
        <v>272</v>
      </c>
      <c r="L14" s="54">
        <v>387</v>
      </c>
      <c r="M14" s="56">
        <v>395</v>
      </c>
      <c r="N14" s="82">
        <v>375</v>
      </c>
      <c r="O14" s="32">
        <f>SUM(C14:N14)</f>
        <v>4747</v>
      </c>
      <c r="P14" s="37"/>
      <c r="Q14" s="38"/>
    </row>
    <row r="15" spans="1:19" ht="22.5" customHeight="1" thickBot="1">
      <c r="A15" s="118"/>
      <c r="B15" s="36" t="s">
        <v>9</v>
      </c>
      <c r="C15" s="12">
        <v>0.73849878934624702</v>
      </c>
      <c r="D15" s="12">
        <v>0.6848030018761726</v>
      </c>
      <c r="E15" s="12">
        <v>0.92527472527472532</v>
      </c>
      <c r="F15" s="12">
        <v>1.2307692307692308</v>
      </c>
      <c r="G15" s="16">
        <v>0.89145496535796764</v>
      </c>
      <c r="H15" s="12">
        <v>0.74326750448833034</v>
      </c>
      <c r="I15" s="12">
        <v>0.62820512820512819</v>
      </c>
      <c r="J15" s="12">
        <v>0.63157894736842102</v>
      </c>
      <c r="K15" s="12">
        <v>0.84735202492211836</v>
      </c>
      <c r="L15" s="12">
        <v>0.78658536585365857</v>
      </c>
      <c r="M15" s="77">
        <v>0.91860465116279066</v>
      </c>
      <c r="N15" s="83">
        <v>1.0387811634349031</v>
      </c>
      <c r="O15" s="33">
        <v>0.83973111622147534</v>
      </c>
      <c r="P15" s="37"/>
      <c r="Q15" s="38"/>
      <c r="S15" s="58" t="e">
        <f>SUM(#REF!)</f>
        <v>#REF!</v>
      </c>
    </row>
    <row r="16" spans="1:19">
      <c r="C16" s="21"/>
      <c r="D16" s="21"/>
      <c r="E16" s="21"/>
      <c r="F16" s="21"/>
      <c r="G16" s="21"/>
      <c r="H16" s="21"/>
      <c r="I16" s="21"/>
      <c r="J16" s="21"/>
      <c r="K16" s="21"/>
      <c r="L16" s="21"/>
      <c r="M16" s="21"/>
      <c r="N16" s="21"/>
      <c r="O16" s="21"/>
      <c r="P16" s="40"/>
      <c r="Q16" s="40"/>
    </row>
    <row r="17" spans="3:17">
      <c r="C17" s="46"/>
      <c r="D17" s="46"/>
      <c r="E17" s="46"/>
      <c r="F17" s="46"/>
      <c r="G17" s="46"/>
      <c r="H17" s="46"/>
      <c r="I17" s="46"/>
      <c r="J17" s="46"/>
      <c r="K17" s="46"/>
      <c r="L17" s="46"/>
      <c r="M17" s="46"/>
      <c r="N17" s="46"/>
      <c r="O17" s="46"/>
      <c r="P17" s="41"/>
      <c r="Q17" s="61"/>
    </row>
    <row r="18" spans="3:17">
      <c r="C18" s="47"/>
      <c r="D18" s="47"/>
      <c r="E18" s="47"/>
      <c r="F18" s="47"/>
      <c r="G18" s="47"/>
      <c r="H18" s="47"/>
      <c r="I18" s="47"/>
      <c r="J18" s="47"/>
      <c r="K18" s="47"/>
      <c r="L18" s="47"/>
      <c r="M18" s="47"/>
      <c r="N18" s="47"/>
      <c r="O18" s="21"/>
      <c r="P18" s="41"/>
      <c r="Q18" s="41"/>
    </row>
    <row r="21" spans="3:17">
      <c r="C21" s="23"/>
      <c r="D21" s="23"/>
      <c r="E21" s="23"/>
      <c r="F21" s="23"/>
      <c r="G21" s="23"/>
      <c r="H21" s="23"/>
      <c r="I21" s="23"/>
      <c r="J21" s="23"/>
      <c r="K21" s="23"/>
      <c r="L21" s="23"/>
      <c r="M21" s="23"/>
      <c r="N21" s="23"/>
    </row>
    <row r="22" spans="3:17">
      <c r="C22" s="59"/>
      <c r="D22" s="59"/>
      <c r="E22" s="59"/>
      <c r="F22" s="59"/>
      <c r="G22" s="59"/>
      <c r="H22" s="59"/>
      <c r="I22" s="59"/>
      <c r="J22" s="59"/>
      <c r="K22" s="59"/>
      <c r="L22" s="59"/>
      <c r="M22" s="59"/>
      <c r="N22" s="59"/>
    </row>
    <row r="23" spans="3:17">
      <c r="C23" s="23"/>
      <c r="D23" s="23"/>
      <c r="E23" s="23"/>
      <c r="F23" s="23"/>
      <c r="G23" s="23"/>
      <c r="H23" s="23"/>
      <c r="I23" s="23"/>
      <c r="J23" s="23"/>
      <c r="K23" s="23"/>
      <c r="L23" s="23"/>
      <c r="M23" s="23"/>
      <c r="N23" s="23"/>
    </row>
    <row r="24" spans="3:17">
      <c r="C24" s="59"/>
      <c r="D24" s="59"/>
      <c r="E24" s="59"/>
      <c r="F24" s="59"/>
      <c r="G24" s="59"/>
      <c r="H24" s="59"/>
      <c r="I24" s="59"/>
      <c r="J24" s="59"/>
      <c r="K24" s="59"/>
      <c r="L24" s="59"/>
      <c r="M24" s="59"/>
      <c r="N24" s="59"/>
    </row>
    <row r="25" spans="3:17">
      <c r="C25" s="23"/>
      <c r="D25" s="23"/>
      <c r="E25" s="23"/>
      <c r="F25" s="23"/>
      <c r="G25" s="23"/>
      <c r="H25" s="23"/>
      <c r="I25" s="23"/>
      <c r="J25" s="23"/>
      <c r="K25" s="23"/>
      <c r="L25" s="23"/>
      <c r="M25" s="23"/>
      <c r="N25" s="23"/>
    </row>
    <row r="26" spans="3:17">
      <c r="C26" s="59"/>
      <c r="D26" s="59"/>
      <c r="E26" s="59"/>
      <c r="F26" s="59"/>
      <c r="G26" s="59"/>
      <c r="H26" s="59"/>
      <c r="I26" s="59"/>
      <c r="J26" s="59"/>
      <c r="K26" s="59"/>
      <c r="L26" s="59"/>
      <c r="M26" s="59"/>
      <c r="N26" s="59"/>
    </row>
    <row r="27" spans="3:17">
      <c r="C27" s="23"/>
      <c r="D27" s="23"/>
      <c r="E27" s="23"/>
      <c r="F27" s="23"/>
      <c r="G27" s="23"/>
      <c r="H27" s="23"/>
      <c r="I27" s="23"/>
      <c r="J27" s="23"/>
      <c r="K27" s="23"/>
      <c r="L27" s="23"/>
      <c r="M27" s="23"/>
      <c r="N27" s="23"/>
    </row>
    <row r="28" spans="3:17">
      <c r="C28" s="59"/>
      <c r="D28" s="59"/>
      <c r="E28" s="59"/>
      <c r="F28" s="59"/>
      <c r="G28" s="59"/>
      <c r="H28" s="59"/>
      <c r="I28" s="59"/>
      <c r="J28" s="59"/>
      <c r="K28" s="59"/>
      <c r="L28" s="59"/>
      <c r="M28" s="59"/>
      <c r="N28" s="59"/>
    </row>
    <row r="29" spans="3:17">
      <c r="C29" s="23"/>
      <c r="D29" s="23"/>
      <c r="E29" s="23"/>
      <c r="F29" s="23"/>
      <c r="G29" s="23"/>
      <c r="H29" s="23"/>
      <c r="I29" s="23"/>
      <c r="J29" s="23"/>
      <c r="K29" s="23"/>
      <c r="L29" s="23"/>
      <c r="M29" s="23"/>
      <c r="N29" s="23"/>
    </row>
    <row r="30" spans="3:17">
      <c r="C30" s="59"/>
      <c r="D30" s="59"/>
      <c r="E30" s="59"/>
      <c r="F30" s="59"/>
      <c r="G30" s="59"/>
      <c r="H30" s="59"/>
      <c r="I30" s="59"/>
      <c r="J30" s="59"/>
      <c r="K30" s="59"/>
      <c r="L30" s="59"/>
      <c r="M30" s="59"/>
      <c r="N30" s="59"/>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L18" sqref="L18"/>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23</v>
      </c>
      <c r="B1" s="1"/>
      <c r="C1" s="2"/>
      <c r="D1" s="2"/>
      <c r="E1" s="2"/>
    </row>
    <row r="2" spans="1:19" s="3" customFormat="1" ht="21" customHeight="1" thickBot="1">
      <c r="A2" s="119"/>
      <c r="B2" s="119"/>
      <c r="C2" s="9"/>
      <c r="D2" s="9"/>
      <c r="E2" s="9"/>
      <c r="F2" s="9"/>
      <c r="G2" s="9"/>
      <c r="H2" s="9"/>
      <c r="I2" s="9"/>
      <c r="J2" s="9"/>
      <c r="K2" s="9"/>
      <c r="L2" s="9"/>
      <c r="M2" s="9"/>
      <c r="N2" s="9"/>
      <c r="O2" s="22"/>
      <c r="P2" s="22"/>
      <c r="Q2" s="22"/>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0" t="s">
        <v>0</v>
      </c>
      <c r="B5" s="121"/>
      <c r="C5" s="11" t="s">
        <v>10</v>
      </c>
      <c r="D5" s="11" t="s">
        <v>11</v>
      </c>
      <c r="E5" s="8" t="s">
        <v>12</v>
      </c>
      <c r="F5" s="11" t="s">
        <v>13</v>
      </c>
      <c r="G5" s="11" t="s">
        <v>14</v>
      </c>
      <c r="H5" s="11" t="s">
        <v>15</v>
      </c>
      <c r="I5" s="11" t="s">
        <v>16</v>
      </c>
      <c r="J5" s="11" t="s">
        <v>17</v>
      </c>
      <c r="K5" s="11" t="s">
        <v>18</v>
      </c>
      <c r="L5" s="93" t="s">
        <v>19</v>
      </c>
      <c r="M5" s="65" t="s">
        <v>20</v>
      </c>
      <c r="N5" s="101" t="s">
        <v>21</v>
      </c>
      <c r="O5" s="24" t="s">
        <v>1</v>
      </c>
      <c r="P5" s="39"/>
      <c r="Q5" s="39"/>
    </row>
    <row r="6" spans="1:19" s="3" customFormat="1" ht="22.5" customHeight="1">
      <c r="A6" s="122" t="s">
        <v>8</v>
      </c>
      <c r="B6" s="7" t="s">
        <v>2</v>
      </c>
      <c r="C6" s="55">
        <v>74348</v>
      </c>
      <c r="D6" s="48">
        <v>66634</v>
      </c>
      <c r="E6" s="60">
        <v>68341</v>
      </c>
      <c r="F6" s="48">
        <v>63921</v>
      </c>
      <c r="G6" s="48">
        <v>64038</v>
      </c>
      <c r="H6" s="60">
        <v>62779</v>
      </c>
      <c r="I6" s="48">
        <v>68375</v>
      </c>
      <c r="J6" s="55">
        <v>68077</v>
      </c>
      <c r="K6" s="48">
        <v>62791</v>
      </c>
      <c r="L6" s="99">
        <v>62442</v>
      </c>
      <c r="M6" s="112">
        <v>64907</v>
      </c>
      <c r="N6" s="102"/>
      <c r="O6" s="25">
        <f t="shared" ref="O6" si="0">SUM(C6:N6)</f>
        <v>726653</v>
      </c>
      <c r="P6" s="37"/>
      <c r="Q6" s="38"/>
    </row>
    <row r="7" spans="1:19" s="3" customFormat="1" ht="22.5" customHeight="1">
      <c r="A7" s="123"/>
      <c r="B7" s="7" t="s">
        <v>9</v>
      </c>
      <c r="C7" s="17">
        <f>C6/'2021년도'!C6</f>
        <v>1.0737103575761078</v>
      </c>
      <c r="D7" s="17">
        <f>D6/'2021년도'!D6</f>
        <v>1.0819315451061895</v>
      </c>
      <c r="E7" s="17">
        <f>E6/'2021년도'!E6</f>
        <v>1.0005124000819841</v>
      </c>
      <c r="F7" s="17">
        <f>F6/'2021년도'!F6</f>
        <v>0.99800153007853365</v>
      </c>
      <c r="G7" s="17">
        <f>G6/'2021년도'!G6</f>
        <v>1.0520280593386013</v>
      </c>
      <c r="H7" s="17">
        <f>H6/'2021년도'!H6</f>
        <v>0.95597685396680376</v>
      </c>
      <c r="I7" s="17">
        <f>I6/'2021년도'!I6</f>
        <v>0.93155220098366465</v>
      </c>
      <c r="J7" s="17">
        <f>J6/'2021년도'!J6</f>
        <v>0.97180665791126597</v>
      </c>
      <c r="K7" s="17">
        <f>K6/'2021년도'!K6</f>
        <v>0.96821994695614633</v>
      </c>
      <c r="L7" s="85">
        <f>L6/'2021년도'!L6</f>
        <v>0.95077274457556149</v>
      </c>
      <c r="M7" s="66">
        <f>M6/'2021년도'!M6</f>
        <v>1.0172873174095669</v>
      </c>
      <c r="N7" s="103">
        <f>N6/'2021년도'!N6</f>
        <v>0</v>
      </c>
      <c r="O7" s="26">
        <f>O6/S7</f>
        <v>0.99882200931945953</v>
      </c>
      <c r="P7" s="37"/>
      <c r="Q7" s="38"/>
      <c r="S7" s="95">
        <f>SUM('2021년도'!C6:M6)</f>
        <v>727510</v>
      </c>
    </row>
    <row r="8" spans="1:19" s="3" customFormat="1" ht="22.5" customHeight="1">
      <c r="A8" s="124" t="s">
        <v>4</v>
      </c>
      <c r="B8" s="34" t="s">
        <v>2</v>
      </c>
      <c r="C8" s="67">
        <v>57360</v>
      </c>
      <c r="D8" s="49">
        <v>46118</v>
      </c>
      <c r="E8" s="49">
        <v>19824</v>
      </c>
      <c r="F8" s="67">
        <v>6802</v>
      </c>
      <c r="G8" s="67">
        <v>7042</v>
      </c>
      <c r="H8" s="67">
        <v>31752</v>
      </c>
      <c r="I8" s="67">
        <v>45470</v>
      </c>
      <c r="J8" s="67">
        <v>43166</v>
      </c>
      <c r="K8" s="49">
        <v>21153</v>
      </c>
      <c r="L8" s="100">
        <v>1099</v>
      </c>
      <c r="M8" s="113">
        <v>16257</v>
      </c>
      <c r="N8" s="104"/>
      <c r="O8" s="27">
        <f t="shared" ref="O8" si="1">SUM(C8:N8)</f>
        <v>296043</v>
      </c>
      <c r="P8" s="37"/>
      <c r="Q8" s="38"/>
    </row>
    <row r="9" spans="1:19" s="3" customFormat="1" ht="22.5" customHeight="1">
      <c r="A9" s="125"/>
      <c r="B9" s="34" t="s">
        <v>9</v>
      </c>
      <c r="C9" s="18">
        <f>C8/'2021년도'!C8</f>
        <v>0.86394650038407661</v>
      </c>
      <c r="D9" s="18">
        <f>D8/'2021년도'!D8</f>
        <v>1.0340126902984239</v>
      </c>
      <c r="E9" s="92">
        <f>E8/'2021년도'!E8</f>
        <v>1.3821376281112738</v>
      </c>
      <c r="F9" s="18">
        <f>F8/'2021년도'!F8</f>
        <v>0.42887767969735185</v>
      </c>
      <c r="G9" s="18">
        <f>G8/'2021년도'!G8</f>
        <v>0.41421092876889593</v>
      </c>
      <c r="H9" s="18">
        <f>H8/'2021년도'!H8</f>
        <v>1.0281384580513551</v>
      </c>
      <c r="I9" s="18">
        <f>I8/'2021년도'!I8</f>
        <v>1.0126046677356138</v>
      </c>
      <c r="J9" s="18">
        <f>J8/'2021년도'!J8</f>
        <v>1.0813938923265776</v>
      </c>
      <c r="K9" s="18">
        <f>K8/'2021년도'!K8</f>
        <v>0.95116686901389447</v>
      </c>
      <c r="L9" s="86">
        <f>L8/'2021년도'!L8</f>
        <v>6.3813726628730694E-2</v>
      </c>
      <c r="M9" s="91">
        <f>M8/'2021년도'!M8</f>
        <v>0.76557570049446666</v>
      </c>
      <c r="N9" s="105">
        <f>N8/'2021년도'!N8</f>
        <v>0</v>
      </c>
      <c r="O9" s="28">
        <f>O8/S9</f>
        <v>0.88477217437043854</v>
      </c>
      <c r="P9" s="37"/>
      <c r="Q9" s="38"/>
      <c r="S9" s="95">
        <f>SUM('2021년도'!C8:M8)</f>
        <v>334598</v>
      </c>
    </row>
    <row r="10" spans="1:19" s="3" customFormat="1" ht="22.5" customHeight="1">
      <c r="A10" s="117" t="s">
        <v>5</v>
      </c>
      <c r="B10" s="10" t="s">
        <v>3</v>
      </c>
      <c r="C10" s="62">
        <v>217.97069999999999</v>
      </c>
      <c r="D10" s="51">
        <v>271.71690000000001</v>
      </c>
      <c r="E10" s="51">
        <v>219</v>
      </c>
      <c r="F10" s="51">
        <v>233.8955</v>
      </c>
      <c r="G10" s="51">
        <v>202.85759999999999</v>
      </c>
      <c r="H10" s="51">
        <v>151.14879999999999</v>
      </c>
      <c r="I10" s="51">
        <v>186.94720000000001</v>
      </c>
      <c r="J10" s="51">
        <v>137.22720000000001</v>
      </c>
      <c r="K10" s="51">
        <v>152.14320000000001</v>
      </c>
      <c r="L10" s="89">
        <v>178.99199999999999</v>
      </c>
      <c r="M10" s="114">
        <v>182.96960000000001</v>
      </c>
      <c r="N10" s="106"/>
      <c r="O10" s="29">
        <f>SUM(C10:N10)</f>
        <v>2134.8687</v>
      </c>
      <c r="P10" s="37"/>
      <c r="Q10" s="38"/>
    </row>
    <row r="11" spans="1:19" s="3" customFormat="1" ht="22.5" customHeight="1">
      <c r="A11" s="126"/>
      <c r="B11" s="7" t="s">
        <v>9</v>
      </c>
      <c r="C11" s="19">
        <f>C10/'2021년도'!C10</f>
        <v>0.94311270759922183</v>
      </c>
      <c r="D11" s="19">
        <f>D10/'2021년도'!D10</f>
        <v>1.5766090334020724</v>
      </c>
      <c r="E11" s="19">
        <f>E10/'2021년도'!E10</f>
        <v>1.0224901135944497</v>
      </c>
      <c r="F11" s="19">
        <f>F10/'2021년도'!F10</f>
        <v>1.1633663366336633</v>
      </c>
      <c r="G11" s="19">
        <f>G10/'2021년도'!G10</f>
        <v>1.0783890635191749</v>
      </c>
      <c r="H11" s="19">
        <f>H10/'2021년도'!H10</f>
        <v>0.93742317286307375</v>
      </c>
      <c r="I11" s="19">
        <f>I10/'2021년도'!I10</f>
        <v>18.69472</v>
      </c>
      <c r="J11" s="19">
        <f>J10/'2021년도'!J10</f>
        <v>34.468803375866578</v>
      </c>
      <c r="K11" s="19">
        <f>K10/'2021년도'!K10</f>
        <v>1521.432</v>
      </c>
      <c r="L11" s="87">
        <f>L10/'2021년도'!L10</f>
        <v>1789.9199999999998</v>
      </c>
      <c r="M11" s="98">
        <f>M10/'2021년도'!M10</f>
        <v>0.91006741586446405</v>
      </c>
      <c r="N11" s="107">
        <f>N10/'2021년도'!N10</f>
        <v>0</v>
      </c>
      <c r="O11" s="30">
        <f>O10/S11</f>
        <v>1.5433417623531143</v>
      </c>
      <c r="P11" s="37"/>
      <c r="Q11" s="38"/>
      <c r="S11" s="95">
        <f>SUM('2021년도'!C10:M10)</f>
        <v>1383.2766999999999</v>
      </c>
    </row>
    <row r="12" spans="1:19" s="3" customFormat="1" ht="22.5" customHeight="1">
      <c r="A12" s="124" t="s">
        <v>6</v>
      </c>
      <c r="B12" s="34" t="s">
        <v>3</v>
      </c>
      <c r="C12" s="63">
        <v>1161.5151000000001</v>
      </c>
      <c r="D12" s="64">
        <v>1318.7725</v>
      </c>
      <c r="E12" s="64">
        <v>1142</v>
      </c>
      <c r="F12" s="64">
        <v>1221.2330999999999</v>
      </c>
      <c r="G12" s="64">
        <v>1140.5768</v>
      </c>
      <c r="H12" s="64">
        <v>924.79200000000003</v>
      </c>
      <c r="I12" s="64">
        <v>877.06079999999997</v>
      </c>
      <c r="J12" s="64">
        <v>798.50319999999999</v>
      </c>
      <c r="K12" s="64">
        <v>799.49760000000003</v>
      </c>
      <c r="L12" s="90">
        <v>963.57360000000006</v>
      </c>
      <c r="M12" s="115">
        <v>963.57360000000006</v>
      </c>
      <c r="N12" s="108"/>
      <c r="O12" s="27">
        <f>SUM(C12:N12)</f>
        <v>11311.0983</v>
      </c>
      <c r="P12" s="37"/>
      <c r="Q12" s="38"/>
    </row>
    <row r="13" spans="1:19" s="3" customFormat="1" ht="22.5" customHeight="1">
      <c r="A13" s="125"/>
      <c r="B13" s="34" t="s">
        <v>9</v>
      </c>
      <c r="C13" s="20">
        <f>C12/'2021년도'!C12</f>
        <v>1.0272649283134945</v>
      </c>
      <c r="D13" s="20">
        <f>D12/'2021년도'!D12</f>
        <v>1.2089524668626628</v>
      </c>
      <c r="E13" s="18">
        <f>E12/'2021년도'!E12</f>
        <v>0.85104391490932063</v>
      </c>
      <c r="F13" s="20">
        <f>F12/'2021년도'!F12</f>
        <v>1.0623376623376624</v>
      </c>
      <c r="G13" s="20">
        <f>G12/'2021년도'!G12</f>
        <v>1.0025921481004467</v>
      </c>
      <c r="H13" s="20">
        <f>H12/'2021년도'!H12</f>
        <v>0.95103280196863849</v>
      </c>
      <c r="I13" s="20">
        <f>I12/'2021년도'!I12</f>
        <v>1.1215611253196931</v>
      </c>
      <c r="J13" s="20">
        <f>J12/'2021년도'!J12</f>
        <v>1.068274150825792</v>
      </c>
      <c r="K13" s="20">
        <f>K12/'2021년도'!K12</f>
        <v>1.0958703724695702</v>
      </c>
      <c r="L13" s="94">
        <f>L12/'2021년도'!L12</f>
        <v>1.2573036126939474</v>
      </c>
      <c r="M13" s="74">
        <f>M12/'2021년도'!M12</f>
        <v>0.89807400906710533</v>
      </c>
      <c r="N13" s="109">
        <f>N12/'2021년도'!N12</f>
        <v>0</v>
      </c>
      <c r="O13" s="31">
        <f>O12/S13</f>
        <v>1.0356863976899571</v>
      </c>
      <c r="P13" s="37"/>
      <c r="Q13" s="38"/>
      <c r="S13" s="95">
        <f>SUM('2021년도'!C12:M12)</f>
        <v>10921.354499999998</v>
      </c>
    </row>
    <row r="14" spans="1:19" s="3" customFormat="1" ht="22.5" customHeight="1">
      <c r="A14" s="117" t="s">
        <v>7</v>
      </c>
      <c r="B14" s="35" t="s">
        <v>3</v>
      </c>
      <c r="C14" s="56">
        <v>390</v>
      </c>
      <c r="D14" s="54">
        <v>313</v>
      </c>
      <c r="E14" s="51">
        <v>355</v>
      </c>
      <c r="F14" s="54">
        <v>638</v>
      </c>
      <c r="G14" s="54">
        <v>467</v>
      </c>
      <c r="H14" s="51">
        <v>477</v>
      </c>
      <c r="I14" s="54">
        <v>521</v>
      </c>
      <c r="J14" s="54">
        <v>407</v>
      </c>
      <c r="K14" s="54">
        <v>368</v>
      </c>
      <c r="L14" s="97">
        <v>425</v>
      </c>
      <c r="M14" s="116">
        <v>432</v>
      </c>
      <c r="N14" s="110"/>
      <c r="O14" s="32">
        <f>SUM(C14:N14)</f>
        <v>4793</v>
      </c>
      <c r="P14" s="37"/>
      <c r="Q14" s="38"/>
    </row>
    <row r="15" spans="1:19" ht="22.5" customHeight="1" thickBot="1">
      <c r="A15" s="118"/>
      <c r="B15" s="36" t="s">
        <v>9</v>
      </c>
      <c r="C15" s="12">
        <f>C14/'2021년도'!C14</f>
        <v>1.278688524590164</v>
      </c>
      <c r="D15" s="12">
        <f>D14/'2021년도'!D14</f>
        <v>0.8575342465753425</v>
      </c>
      <c r="E15" s="12">
        <f>E14/'2021년도'!E14</f>
        <v>0.84323040380047509</v>
      </c>
      <c r="F15" s="12">
        <f>F14/'2021년도'!F14</f>
        <v>0.81377551020408168</v>
      </c>
      <c r="G15" s="12">
        <f>G14/'2021년도'!G14</f>
        <v>1.2098445595854923</v>
      </c>
      <c r="H15" s="12">
        <f>H14/'2021년도'!H14</f>
        <v>1.1521739130434783</v>
      </c>
      <c r="I15" s="12">
        <f>I14/'2021년도'!I14</f>
        <v>1.5189504373177842</v>
      </c>
      <c r="J15" s="12">
        <f>J14/'2021년도'!J14</f>
        <v>1.3566666666666667</v>
      </c>
      <c r="K15" s="12">
        <f>K14/'2021년도'!K14</f>
        <v>1.3529411764705883</v>
      </c>
      <c r="L15" s="88">
        <f>L14/'2021년도'!L14</f>
        <v>1.0981912144702843</v>
      </c>
      <c r="M15" s="84">
        <f>M14/'2021년도'!M14</f>
        <v>1.0936708860759494</v>
      </c>
      <c r="N15" s="111">
        <f>N14/'2021년도'!N14</f>
        <v>0</v>
      </c>
      <c r="O15" s="33">
        <f>O14/S15</f>
        <v>1.0962946020128088</v>
      </c>
      <c r="P15" s="37"/>
      <c r="Q15" s="38"/>
      <c r="S15" s="96">
        <f>SUM('2021년도'!C14:M14)</f>
        <v>4372</v>
      </c>
    </row>
    <row r="16" spans="1:19">
      <c r="C16" s="21"/>
      <c r="D16" s="21"/>
      <c r="E16" s="21"/>
      <c r="F16" s="21"/>
      <c r="G16" s="21"/>
      <c r="H16" s="21"/>
      <c r="I16" s="21"/>
      <c r="J16" s="21"/>
      <c r="K16" s="21"/>
      <c r="L16" s="21"/>
      <c r="M16" s="21"/>
      <c r="N16" s="21">
        <f t="shared" ref="D16:N16" si="2">SUM(N10,N12)</f>
        <v>0</v>
      </c>
      <c r="O16" s="21"/>
      <c r="P16" s="40"/>
      <c r="Q16" s="40"/>
    </row>
    <row r="17" spans="3:17">
      <c r="C17" s="46"/>
      <c r="D17" s="46"/>
      <c r="E17" s="46"/>
      <c r="F17" s="46"/>
      <c r="G17" s="46"/>
      <c r="H17" s="46"/>
      <c r="I17" s="46"/>
      <c r="J17" s="46"/>
      <c r="K17" s="46"/>
      <c r="L17" s="46"/>
      <c r="M17" s="46"/>
      <c r="N17" s="46"/>
      <c r="O17" s="46"/>
      <c r="P17" s="41"/>
      <c r="Q17" s="61"/>
    </row>
    <row r="18" spans="3:17">
      <c r="C18" s="47"/>
      <c r="D18" s="47"/>
      <c r="E18" s="47"/>
      <c r="F18" s="47"/>
      <c r="G18" s="47"/>
      <c r="H18" s="47"/>
      <c r="I18" s="47"/>
      <c r="J18" s="47"/>
      <c r="K18" s="47"/>
      <c r="L18" s="47"/>
      <c r="M18" s="47"/>
      <c r="N18" s="47"/>
      <c r="O18" s="21"/>
      <c r="P18" s="41"/>
      <c r="Q18" s="41"/>
    </row>
    <row r="21" spans="3:17">
      <c r="C21" s="23"/>
      <c r="D21" s="23"/>
      <c r="E21" s="23"/>
      <c r="F21" s="23"/>
      <c r="G21" s="23"/>
      <c r="H21" s="23"/>
      <c r="I21" s="23"/>
      <c r="J21" s="23"/>
      <c r="K21" s="23"/>
      <c r="L21" s="23"/>
      <c r="M21" s="23"/>
      <c r="N21" s="23"/>
    </row>
    <row r="22" spans="3:17">
      <c r="C22" s="59"/>
      <c r="D22" s="59"/>
      <c r="E22" s="59"/>
      <c r="F22" s="59"/>
      <c r="G22" s="59"/>
      <c r="H22" s="59"/>
      <c r="I22" s="59"/>
      <c r="J22" s="59"/>
      <c r="K22" s="59"/>
      <c r="L22" s="59"/>
      <c r="M22" s="59"/>
      <c r="N22" s="59"/>
    </row>
    <row r="23" spans="3:17">
      <c r="C23" s="23"/>
      <c r="D23" s="23"/>
      <c r="E23" s="23"/>
      <c r="F23" s="23"/>
      <c r="G23" s="23"/>
      <c r="H23" s="23"/>
      <c r="I23" s="23"/>
      <c r="J23" s="23"/>
      <c r="K23" s="23"/>
      <c r="L23" s="23"/>
      <c r="M23" s="23"/>
      <c r="N23" s="23"/>
    </row>
    <row r="24" spans="3:17">
      <c r="C24" s="59"/>
      <c r="D24" s="59"/>
      <c r="E24" s="59"/>
      <c r="F24" s="59"/>
      <c r="G24" s="59"/>
      <c r="H24" s="59"/>
      <c r="I24" s="59"/>
      <c r="J24" s="59"/>
      <c r="K24" s="59"/>
      <c r="L24" s="59"/>
      <c r="M24" s="59"/>
      <c r="N24" s="59"/>
    </row>
    <row r="25" spans="3:17">
      <c r="C25" s="23"/>
      <c r="D25" s="23"/>
      <c r="E25" s="23"/>
      <c r="F25" s="23"/>
      <c r="G25" s="23"/>
      <c r="H25" s="23"/>
      <c r="I25" s="23"/>
      <c r="J25" s="23"/>
      <c r="K25" s="23"/>
      <c r="L25" s="23"/>
      <c r="M25" s="23"/>
      <c r="N25" s="23"/>
    </row>
    <row r="26" spans="3:17">
      <c r="C26" s="59"/>
      <c r="D26" s="59"/>
      <c r="E26" s="59"/>
      <c r="F26" s="59"/>
      <c r="G26" s="59"/>
      <c r="H26" s="59"/>
      <c r="I26" s="59"/>
      <c r="J26" s="59"/>
      <c r="K26" s="59"/>
      <c r="L26" s="59"/>
      <c r="M26" s="59"/>
      <c r="N26" s="59"/>
    </row>
    <row r="27" spans="3:17">
      <c r="C27" s="23"/>
      <c r="D27" s="23"/>
      <c r="E27" s="23"/>
      <c r="F27" s="23"/>
      <c r="G27" s="23"/>
      <c r="H27" s="23"/>
      <c r="I27" s="23"/>
      <c r="J27" s="23"/>
      <c r="K27" s="23"/>
      <c r="L27" s="23"/>
      <c r="M27" s="23"/>
      <c r="N27" s="23"/>
    </row>
    <row r="28" spans="3:17">
      <c r="C28" s="59"/>
      <c r="D28" s="59"/>
      <c r="E28" s="59"/>
      <c r="F28" s="59"/>
      <c r="G28" s="59"/>
      <c r="H28" s="59"/>
      <c r="I28" s="59"/>
      <c r="J28" s="59"/>
      <c r="K28" s="59"/>
      <c r="L28" s="59"/>
      <c r="M28" s="59"/>
      <c r="N28" s="59"/>
    </row>
    <row r="29" spans="3:17">
      <c r="C29" s="23"/>
      <c r="D29" s="23"/>
      <c r="E29" s="23"/>
      <c r="F29" s="23"/>
      <c r="G29" s="23"/>
      <c r="H29" s="23"/>
      <c r="I29" s="23"/>
      <c r="J29" s="23"/>
      <c r="K29" s="23"/>
      <c r="L29" s="23"/>
      <c r="M29" s="23"/>
      <c r="N29" s="23"/>
    </row>
    <row r="30" spans="3:17">
      <c r="C30" s="59"/>
      <c r="D30" s="59"/>
      <c r="E30" s="59"/>
      <c r="F30" s="59"/>
      <c r="G30" s="59"/>
      <c r="H30" s="59"/>
      <c r="I30" s="59"/>
      <c r="J30" s="59"/>
      <c r="K30" s="59"/>
      <c r="L30" s="59"/>
      <c r="M30" s="59"/>
      <c r="N30" s="59"/>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2021년도</vt:lpstr>
      <vt:lpstr>2022년도</vt:lpstr>
      <vt:lpstr>'2021년도'!Print_Area</vt:lpstr>
      <vt:lpstr>'2022년도'!Print_Area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2022-12-22T07:23:28Z</dcterms:modified>
</cp:coreProperties>
</file>