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bookViews>
    <workbookView xWindow="31005" yWindow="195" windowWidth="21120" windowHeight="12750" activeTab="1"/>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O3" i="10"/>
  <c r="N3" i="10"/>
  <c r="M3" i="10"/>
  <c r="L3" i="10"/>
  <c r="K3" i="10"/>
  <c r="J3" i="10"/>
  <c r="I3" i="10"/>
  <c r="H3" i="10"/>
  <c r="G3" i="10"/>
  <c r="F3" i="10"/>
  <c r="E3" i="10"/>
  <c r="D3" i="10"/>
  <c r="C3" i="10"/>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구내(직원)식당 취사용</t>
        </r>
      </text>
    </comment>
    <comment ref="A12" authorId="0" shapeId="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<sst xmlns="http://schemas.openxmlformats.org/spreadsheetml/2006/main" count="60" uniqueCount="26">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</sst>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177" fontId="56" fillId="4" borderId="31"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4" fillId="2" borderId="39" xfId="2" applyNumberFormat="1" applyFont="1" applyFill="1" applyBorder="1" applyAlignment="1">
      <alignment horizontal="center" vertical="center"/>
    </xf>
    <xf numFmtId="10" fontId="55" fillId="4" borderId="40" xfId="375" applyNumberFormat="1" applyFont="1" applyFill="1" applyBorder="1">
      <alignment vertical="center"/>
    </xf>
    <xf numFmtId="10" fontId="55" fillId="5" borderId="40" xfId="375" applyNumberFormat="1" applyFont="1" applyFill="1" applyBorder="1">
      <alignment vertical="center"/>
    </xf>
    <xf numFmtId="10" fontId="55" fillId="0" borderId="40" xfId="375" applyNumberFormat="1" applyFont="1" applyBorder="1">
      <alignment vertical="center"/>
    </xf>
    <xf numFmtId="10" fontId="55" fillId="5" borderId="41" xfId="375" applyNumberFormat="1" applyFont="1" applyFill="1" applyBorder="1">
      <alignment vertical="center"/>
    </xf>
    <xf numFmtId="10" fontId="56" fillId="0" borderId="42" xfId="375" applyNumberFormat="1" applyFont="1" applyBorder="1">
      <alignment vertical="center"/>
    </xf>
    <xf numFmtId="177" fontId="56" fillId="5" borderId="33" xfId="2" applyNumberFormat="1" applyFont="1" applyFill="1" applyBorder="1">
      <alignment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6" fillId="4" borderId="40" xfId="2" applyNumberFormat="1" applyFont="1" applyFill="1" applyBorder="1">
      <alignment vertical="center"/>
    </xf>
    <xf numFmtId="177" fontId="56" fillId="5" borderId="40" xfId="2" applyNumberFormat="1" applyFont="1" applyFill="1" applyBorder="1">
      <alignment vertical="center"/>
    </xf>
    <xf numFmtId="177" fontId="56" fillId="0" borderId="40" xfId="1" applyNumberFormat="1" applyFont="1" applyBorder="1">
      <alignment vertical="center"/>
    </xf>
    <xf numFmtId="177" fontId="56" fillId="5" borderId="40" xfId="1" applyNumberFormat="1" applyFont="1" applyFill="1" applyBorder="1">
      <alignment vertical="center"/>
    </xf>
    <xf numFmtId="177" fontId="56" fillId="0" borderId="41" xfId="1" applyNumberFormat="1" applyFont="1" applyBorder="1">
      <alignment vertical="center"/>
    </xf>
    <xf numFmtId="177" fontId="54" fillId="2" borderId="5" xfId="2" applyNumberFormat="1" applyFont="1" applyFill="1" applyBorder="1" applyAlignment="1">
      <alignment horizontal="center" vertical="center"/>
    </xf>
    <xf numFmtId="177" fontId="56" fillId="4" borderId="6" xfId="2" applyNumberFormat="1" applyFont="1" applyFill="1" applyBorder="1">
      <alignment vertical="center"/>
    </xf>
    <xf numFmtId="177" fontId="55" fillId="5" borderId="6" xfId="2" applyNumberFormat="1" applyFont="1" applyFill="1" applyBorder="1">
      <alignment vertical="center"/>
    </xf>
    <xf numFmtId="177" fontId="56" fillId="0" borderId="37" xfId="1" applyNumberFormat="1" applyFont="1" applyBorder="1">
      <alignment vertical="center"/>
    </xf>
    <xf numFmtId="177" fontId="56" fillId="4" borderId="43" xfId="2" applyNumberFormat="1" applyFont="1" applyFill="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1"/>
      <c r="B2" s="121"/>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2" t="s">
        <v>0</v>
      </c>
      <c r="B5" s="123"/>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24" t="s">
        <v>8</v>
      </c>
      <c r="B6" s="31" t="s">
        <v>2</v>
      </c>
      <c r="C6" s="32">
        <v>74348</v>
      </c>
      <c r="D6" s="32">
        <v>66634</v>
      </c>
      <c r="E6" s="71">
        <v>68341</v>
      </c>
      <c r="F6" s="32">
        <v>63921</v>
      </c>
      <c r="G6" s="72">
        <v>64038</v>
      </c>
      <c r="H6" s="71">
        <v>62779</v>
      </c>
      <c r="I6" s="32">
        <v>68375</v>
      </c>
      <c r="J6" s="32">
        <v>68077</v>
      </c>
      <c r="K6" s="32">
        <v>62791</v>
      </c>
      <c r="L6" s="32">
        <v>62442</v>
      </c>
      <c r="M6" s="32">
        <v>64907</v>
      </c>
      <c r="N6" s="80">
        <v>71745</v>
      </c>
      <c r="O6" s="35">
        <v>798398</v>
      </c>
      <c r="P6" s="11"/>
      <c r="Q6" s="12"/>
    </row>
    <row r="7" spans="1:19" s="3" customFormat="1" ht="22.5" customHeight="1">
      <c r="A7" s="125"/>
      <c r="B7" s="31" t="s">
        <v>9</v>
      </c>
      <c r="C7" s="36">
        <v>7.3710357576107777E-2</v>
      </c>
      <c r="D7" s="36">
        <v>8.1931545106189496E-2</v>
      </c>
      <c r="E7" s="36">
        <v>5.1240008198405462E-4</v>
      </c>
      <c r="F7" s="36">
        <v>-1.9984699214663504E-3</v>
      </c>
      <c r="G7" s="37">
        <v>5.2028059338601329E-2</v>
      </c>
      <c r="H7" s="36">
        <v>-4.4023146033196237E-2</v>
      </c>
      <c r="I7" s="36">
        <v>-6.8447799016335353E-2</v>
      </c>
      <c r="J7" s="36">
        <v>-2.819334208873403E-2</v>
      </c>
      <c r="K7" s="36">
        <v>-3.1780053043853673E-2</v>
      </c>
      <c r="L7" s="36">
        <v>-4.922725542443851E-2</v>
      </c>
      <c r="M7" s="36">
        <v>1.7287317409566905E-2</v>
      </c>
      <c r="N7" s="38">
        <v>-3.5516958608359017E-2</v>
      </c>
      <c r="O7" s="39">
        <v>-4.363403279972311E-3</v>
      </c>
      <c r="P7" s="11"/>
      <c r="Q7" s="12"/>
      <c r="S7" s="18" t="e">
        <f>SUM(#REF!)</f>
        <v>#REF!</v>
      </c>
    </row>
    <row r="8" spans="1:19" s="3" customFormat="1" ht="22.5" customHeight="1">
      <c r="A8" s="126" t="s">
        <v>4</v>
      </c>
      <c r="B8" s="40" t="s">
        <v>2</v>
      </c>
      <c r="C8" s="41">
        <v>57360</v>
      </c>
      <c r="D8" s="41">
        <v>46118</v>
      </c>
      <c r="E8" s="41">
        <v>19824</v>
      </c>
      <c r="F8" s="41">
        <v>6802</v>
      </c>
      <c r="G8" s="43">
        <v>7042</v>
      </c>
      <c r="H8" s="41">
        <v>31752</v>
      </c>
      <c r="I8" s="41">
        <v>45470</v>
      </c>
      <c r="J8" s="41">
        <v>43166</v>
      </c>
      <c r="K8" s="41">
        <v>21153</v>
      </c>
      <c r="L8" s="41">
        <v>1099</v>
      </c>
      <c r="M8" s="44">
        <v>16257</v>
      </c>
      <c r="N8" s="81">
        <v>50290</v>
      </c>
      <c r="O8" s="45">
        <v>346333</v>
      </c>
      <c r="P8" s="11"/>
      <c r="Q8" s="12"/>
    </row>
    <row r="9" spans="1:19" s="3" customFormat="1" ht="22.5" customHeight="1">
      <c r="A9" s="127"/>
      <c r="B9" s="40" t="s">
        <v>9</v>
      </c>
      <c r="C9" s="46">
        <v>-0.13605349961592339</v>
      </c>
      <c r="D9" s="46">
        <v>3.4012690298423909E-2</v>
      </c>
      <c r="E9" s="46">
        <v>0.38213762811127383</v>
      </c>
      <c r="F9" s="46">
        <v>-0.57112232030264809</v>
      </c>
      <c r="G9" s="47">
        <v>-0.58578907123110402</v>
      </c>
      <c r="H9" s="46">
        <v>2.8138458051355064E-2</v>
      </c>
      <c r="I9" s="46">
        <v>1.260466773561375E-2</v>
      </c>
      <c r="J9" s="46">
        <v>8.1393892326577566E-2</v>
      </c>
      <c r="K9" s="46">
        <v>-4.8833130986105533E-2</v>
      </c>
      <c r="L9" s="46">
        <v>-0.93618627337126936</v>
      </c>
      <c r="M9" s="46">
        <v>-0.23442429950553334</v>
      </c>
      <c r="N9" s="48">
        <v>-0.10120994406019335</v>
      </c>
      <c r="O9" s="49">
        <v>-0.11321952830744253</v>
      </c>
      <c r="P9" s="11"/>
      <c r="Q9" s="12"/>
      <c r="S9" s="18" t="e">
        <f>SUM(#REF!)</f>
        <v>#REF!</v>
      </c>
    </row>
    <row r="10" spans="1:19" s="3" customFormat="1" ht="22.5" customHeight="1">
      <c r="A10" s="119" t="s">
        <v>5</v>
      </c>
      <c r="B10" s="50" t="s">
        <v>3</v>
      </c>
      <c r="C10" s="51">
        <v>217.97069999999999</v>
      </c>
      <c r="D10" s="51">
        <v>271.71690000000001</v>
      </c>
      <c r="E10" s="51">
        <v>219</v>
      </c>
      <c r="F10" s="51">
        <v>233.8955</v>
      </c>
      <c r="G10" s="73">
        <v>202.85759999999999</v>
      </c>
      <c r="H10" s="51">
        <v>151.14879999999999</v>
      </c>
      <c r="I10" s="51">
        <v>186.94720000000001</v>
      </c>
      <c r="J10" s="51">
        <v>137.22720000000001</v>
      </c>
      <c r="K10" s="51">
        <v>152.14320000000001</v>
      </c>
      <c r="L10" s="51">
        <v>178.99199999999999</v>
      </c>
      <c r="M10" s="51">
        <v>182.96960000000001</v>
      </c>
      <c r="N10" s="82">
        <v>197.88560000000001</v>
      </c>
      <c r="O10" s="53">
        <v>2332.7543000000001</v>
      </c>
      <c r="P10" s="11"/>
      <c r="Q10" s="12"/>
    </row>
    <row r="11" spans="1:19" s="3" customFormat="1" ht="22.5" customHeight="1">
      <c r="A11" s="128"/>
      <c r="B11" s="31" t="s">
        <v>9</v>
      </c>
      <c r="C11" s="54">
        <v>-5.6887292400778167E-2</v>
      </c>
      <c r="D11" s="54">
        <v>0.57660903340207237</v>
      </c>
      <c r="E11" s="54">
        <v>2.2490113594449745E-2</v>
      </c>
      <c r="F11" s="54">
        <v>0.16336633663366329</v>
      </c>
      <c r="G11" s="74">
        <v>7.8389063519174851E-2</v>
      </c>
      <c r="H11" s="54">
        <v>-6.257682713692625E-2</v>
      </c>
      <c r="I11" s="54">
        <v>17.69472</v>
      </c>
      <c r="J11" s="54">
        <v>33.468803375866578</v>
      </c>
      <c r="K11" s="54">
        <v>1520.432</v>
      </c>
      <c r="L11" s="54">
        <v>1788.9199999999998</v>
      </c>
      <c r="M11" s="54">
        <v>-8.9932584135535953E-2</v>
      </c>
      <c r="N11" s="55">
        <v>-5.7687619047618988E-2</v>
      </c>
      <c r="O11" s="56">
        <v>0.46412377711919106</v>
      </c>
      <c r="P11" s="11"/>
      <c r="Q11" s="12"/>
      <c r="S11" s="18" t="e">
        <f>SUM(#REF!)</f>
        <v>#REF!</v>
      </c>
    </row>
    <row r="12" spans="1:19" s="3" customFormat="1" ht="22.5" customHeight="1">
      <c r="A12" s="126" t="s">
        <v>6</v>
      </c>
      <c r="B12" s="40" t="s">
        <v>3</v>
      </c>
      <c r="C12" s="57">
        <v>1161.5151000000001</v>
      </c>
      <c r="D12" s="57">
        <v>1318.7725</v>
      </c>
      <c r="E12" s="57">
        <v>1142</v>
      </c>
      <c r="F12" s="57">
        <v>1221.2330999999999</v>
      </c>
      <c r="G12" s="75">
        <v>1140.5768</v>
      </c>
      <c r="H12" s="57">
        <v>924.79200000000003</v>
      </c>
      <c r="I12" s="57">
        <v>877.06079999999997</v>
      </c>
      <c r="J12" s="57">
        <v>798.50319999999999</v>
      </c>
      <c r="K12" s="57">
        <v>799.49760000000003</v>
      </c>
      <c r="L12" s="57">
        <v>963.57360000000006</v>
      </c>
      <c r="M12" s="57">
        <v>963.57360000000006</v>
      </c>
      <c r="N12" s="83">
        <v>1114.7224000000001</v>
      </c>
      <c r="O12" s="45">
        <v>12425.8207</v>
      </c>
      <c r="P12" s="11"/>
      <c r="Q12" s="12"/>
    </row>
    <row r="13" spans="1:19" s="3" customFormat="1" ht="22.5" customHeight="1">
      <c r="A13" s="127"/>
      <c r="B13" s="40" t="s">
        <v>9</v>
      </c>
      <c r="C13" s="59">
        <v>2.7264928313494474E-2</v>
      </c>
      <c r="D13" s="59">
        <v>0.20895246686266278</v>
      </c>
      <c r="E13" s="46">
        <v>-0.14895608509067937</v>
      </c>
      <c r="F13" s="59">
        <v>6.2337662337662358E-2</v>
      </c>
      <c r="G13" s="76">
        <v>2.5921481004467228E-3</v>
      </c>
      <c r="H13" s="46">
        <v>-4.8967198031361514E-2</v>
      </c>
      <c r="I13" s="59">
        <v>0.1215611253196931</v>
      </c>
      <c r="J13" s="59">
        <v>6.8274150825792024E-2</v>
      </c>
      <c r="K13" s="59">
        <v>9.5870372469570198E-2</v>
      </c>
      <c r="L13" s="59">
        <v>0.25730361269394741</v>
      </c>
      <c r="M13" s="59">
        <v>-0.10192599093289467</v>
      </c>
      <c r="N13" s="60">
        <v>-3.5707266435986096E-2</v>
      </c>
      <c r="O13" s="61">
        <v>2.8852858463333408E-2</v>
      </c>
      <c r="P13" s="11"/>
      <c r="Q13" s="12"/>
      <c r="S13" s="18" t="e">
        <f>SUM(#REF!)</f>
        <v>#REF!</v>
      </c>
    </row>
    <row r="14" spans="1:19" s="3" customFormat="1" ht="22.5" customHeight="1">
      <c r="A14" s="119" t="s">
        <v>7</v>
      </c>
      <c r="B14" s="62" t="s">
        <v>3</v>
      </c>
      <c r="C14" s="63">
        <v>390</v>
      </c>
      <c r="D14" s="63">
        <v>313</v>
      </c>
      <c r="E14" s="51">
        <v>355</v>
      </c>
      <c r="F14" s="63">
        <v>638</v>
      </c>
      <c r="G14" s="77">
        <v>467</v>
      </c>
      <c r="H14" s="51">
        <v>477</v>
      </c>
      <c r="I14" s="63">
        <v>521</v>
      </c>
      <c r="J14" s="63">
        <v>407</v>
      </c>
      <c r="K14" s="63">
        <v>368</v>
      </c>
      <c r="L14" s="63">
        <v>425</v>
      </c>
      <c r="M14" s="63">
        <v>432</v>
      </c>
      <c r="N14" s="84">
        <v>344</v>
      </c>
      <c r="O14" s="65">
        <v>5137</v>
      </c>
      <c r="P14" s="11"/>
      <c r="Q14" s="12"/>
    </row>
    <row r="15" spans="1:19" ht="22.5" customHeight="1" thickBot="1">
      <c r="A15" s="120"/>
      <c r="B15" s="66" t="s">
        <v>9</v>
      </c>
      <c r="C15" s="68">
        <v>0.27868852459016402</v>
      </c>
      <c r="D15" s="68">
        <v>-0.1424657534246575</v>
      </c>
      <c r="E15" s="68">
        <v>-0.15676959619952491</v>
      </c>
      <c r="F15" s="68">
        <v>-0.18622448979591832</v>
      </c>
      <c r="G15" s="78">
        <v>0.20984455958549231</v>
      </c>
      <c r="H15" s="68">
        <v>0.15217391304347827</v>
      </c>
      <c r="I15" s="68">
        <v>0.51895043731778423</v>
      </c>
      <c r="J15" s="68">
        <v>0.35666666666666669</v>
      </c>
      <c r="K15" s="68">
        <v>0.35294117647058831</v>
      </c>
      <c r="L15" s="68">
        <v>9.8191214470284338E-2</v>
      </c>
      <c r="M15" s="68">
        <v>9.3670886075949422E-2</v>
      </c>
      <c r="N15" s="69">
        <v>-8.2666666666666666E-2</v>
      </c>
      <c r="O15" s="79">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H12" sqref="H12"/>
    </sheetView>
  </sheetViews>
  <sheetFormatPr defaultRowHeight="16.5"/>
  <cols>
    <col min="1" max="1" width="18.625" customWidth="1"/>
    <col min="2" max="2" width="17.5" customWidth="1"/>
    <col min="3" max="14" width="11.375" customWidth="1"/>
    <col min="15" max="16" width="14.625" customWidth="1"/>
    <col min="17" max="18" width="15.125" customWidth="1"/>
    <col min="19" max="19" width="13.75" customWidth="1"/>
  </cols>
  <sheetData>
    <row r="1" spans="1:19" s="3" customFormat="1" ht="25.5" customHeight="1">
      <c r="A1" s="1" t="s">
        <v>23</v>
      </c>
      <c r="B1" s="1"/>
      <c r="C1" s="2"/>
      <c r="D1" s="2"/>
      <c r="E1" s="2"/>
    </row>
    <row r="2" spans="1:19" s="3" customFormat="1" ht="21" customHeight="1" thickBot="1">
      <c r="A2" s="121"/>
      <c r="B2" s="121"/>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2" t="s">
        <v>25</v>
      </c>
      <c r="B5" s="123"/>
      <c r="C5" s="27" t="s">
        <v>10</v>
      </c>
      <c r="D5" s="100" t="s">
        <v>11</v>
      </c>
      <c r="E5" s="99" t="s">
        <v>12</v>
      </c>
      <c r="F5" s="114" t="s">
        <v>13</v>
      </c>
      <c r="G5" s="27" t="s">
        <v>14</v>
      </c>
      <c r="H5" s="27" t="s">
        <v>15</v>
      </c>
      <c r="I5" s="27" t="s">
        <v>16</v>
      </c>
      <c r="J5" s="27" t="s">
        <v>17</v>
      </c>
      <c r="K5" s="27" t="s">
        <v>18</v>
      </c>
      <c r="L5" s="27" t="s">
        <v>19</v>
      </c>
      <c r="M5" s="27" t="s">
        <v>20</v>
      </c>
      <c r="N5" s="29" t="s">
        <v>21</v>
      </c>
      <c r="O5" s="30" t="s">
        <v>24</v>
      </c>
      <c r="P5" s="13"/>
      <c r="Q5" s="13"/>
    </row>
    <row r="6" spans="1:19" s="3" customFormat="1" ht="22.5" customHeight="1">
      <c r="A6" s="124" t="s">
        <v>8</v>
      </c>
      <c r="B6" s="31" t="s">
        <v>2</v>
      </c>
      <c r="C6" s="71">
        <v>70293</v>
      </c>
      <c r="D6" s="109">
        <v>62115</v>
      </c>
      <c r="E6" s="118">
        <v>59774</v>
      </c>
      <c r="F6" s="115"/>
      <c r="G6" s="33"/>
      <c r="H6" s="34"/>
      <c r="I6" s="33"/>
      <c r="J6" s="32"/>
      <c r="K6" s="33"/>
      <c r="L6" s="33"/>
      <c r="M6" s="32"/>
      <c r="N6" s="85"/>
      <c r="O6" s="35">
        <f t="shared" ref="O6" si="0">SUM(C6:N6)</f>
        <v>192182</v>
      </c>
      <c r="P6" s="11"/>
      <c r="Q6" s="12"/>
    </row>
    <row r="7" spans="1:19" s="3" customFormat="1" ht="22.5" customHeight="1">
      <c r="A7" s="125"/>
      <c r="B7" s="31" t="s">
        <v>9</v>
      </c>
      <c r="C7" s="36">
        <f>(C6/'2022년도'!C6)-1</f>
        <v>-5.454080809167694E-2</v>
      </c>
      <c r="D7" s="101">
        <f>(D6/'2022년도'!D6)-1</f>
        <v>-6.7818230933157198E-2</v>
      </c>
      <c r="E7" s="94">
        <f>(E6/'2022년도'!E6)-1</f>
        <v>-0.12535666730074191</v>
      </c>
      <c r="F7" s="87">
        <f>(F6/'2022년도'!F6)-1</f>
        <v>-1</v>
      </c>
      <c r="G7" s="36">
        <f>(G6/'2022년도'!G6)-1</f>
        <v>-1</v>
      </c>
      <c r="H7" s="36">
        <f>(H6/'2022년도'!H6)-1</f>
        <v>-1</v>
      </c>
      <c r="I7" s="36">
        <f>(I6/'2022년도'!I6)-1</f>
        <v>-1</v>
      </c>
      <c r="J7" s="36">
        <f>(J6/'2022년도'!J6)-1</f>
        <v>-1</v>
      </c>
      <c r="K7" s="36">
        <f>(K6/'2022년도'!K6)-1</f>
        <v>-1</v>
      </c>
      <c r="L7" s="36">
        <f>(L6/'2022년도'!L6)-1</f>
        <v>-1</v>
      </c>
      <c r="M7" s="36">
        <f>(M6/'2022년도'!M6)-1</f>
        <v>-1</v>
      </c>
      <c r="N7" s="38">
        <f>(N6/'2022년도'!N6)-1</f>
        <v>-1</v>
      </c>
      <c r="O7" s="39">
        <f>(O6/S7)-1</f>
        <v>-8.1887800193958582E-2</v>
      </c>
      <c r="P7" s="11"/>
      <c r="Q7" s="12"/>
      <c r="S7" s="22">
        <f>SUM('2022년도'!C6:E6)</f>
        <v>209323</v>
      </c>
    </row>
    <row r="8" spans="1:19" s="3" customFormat="1" ht="22.5" customHeight="1">
      <c r="A8" s="126" t="s">
        <v>4</v>
      </c>
      <c r="B8" s="40" t="s">
        <v>2</v>
      </c>
      <c r="C8" s="41">
        <v>40997</v>
      </c>
      <c r="D8" s="110">
        <v>21898</v>
      </c>
      <c r="E8" s="106">
        <v>2117</v>
      </c>
      <c r="F8" s="116"/>
      <c r="G8" s="41"/>
      <c r="H8" s="41"/>
      <c r="I8" s="41"/>
      <c r="J8" s="41"/>
      <c r="K8" s="42"/>
      <c r="L8" s="42"/>
      <c r="M8" s="44"/>
      <c r="N8" s="81"/>
      <c r="O8" s="45">
        <f t="shared" ref="O8" si="1">SUM(C8:N8)</f>
        <v>65012</v>
      </c>
      <c r="P8" s="11"/>
      <c r="Q8" s="12"/>
    </row>
    <row r="9" spans="1:19" s="3" customFormat="1" ht="22.5" customHeight="1">
      <c r="A9" s="127"/>
      <c r="B9" s="40" t="s">
        <v>9</v>
      </c>
      <c r="C9" s="46">
        <f>(C8/'2022년도'!C8)-1</f>
        <v>-0.28526847977684799</v>
      </c>
      <c r="D9" s="102">
        <f>(D8/'2022년도'!D8)-1</f>
        <v>-0.52517455223556964</v>
      </c>
      <c r="E9" s="95">
        <f>(E8/'2022년도'!E8)-1</f>
        <v>-0.89321025020177558</v>
      </c>
      <c r="F9" s="88">
        <f>(F8/'2022년도'!F8)-1</f>
        <v>-1</v>
      </c>
      <c r="G9" s="46">
        <f>(G8/'2022년도'!G8)-1</f>
        <v>-1</v>
      </c>
      <c r="H9" s="46">
        <f>(H8/'2022년도'!H8)-1</f>
        <v>-1</v>
      </c>
      <c r="I9" s="46">
        <f>(I8/'2022년도'!I8)-1</f>
        <v>-1</v>
      </c>
      <c r="J9" s="46">
        <f>(J8/'2022년도'!J8)-1</f>
        <v>-1</v>
      </c>
      <c r="K9" s="46">
        <f>(K8/'2022년도'!K8)-1</f>
        <v>-1</v>
      </c>
      <c r="L9" s="46">
        <f>(L8/'2022년도'!L8)-1</f>
        <v>-1</v>
      </c>
      <c r="M9" s="46">
        <f>(M8/'2022년도'!M8)-1</f>
        <v>-1</v>
      </c>
      <c r="N9" s="48">
        <f>(N8/'2022년도'!N8)-1</f>
        <v>-1</v>
      </c>
      <c r="O9" s="49">
        <f>(O8/S9)-1</f>
        <v>-0.4727417235730158</v>
      </c>
      <c r="P9" s="11"/>
      <c r="Q9" s="12"/>
      <c r="S9" s="22">
        <f>SUM('2022년도'!C8:E8)</f>
        <v>123302</v>
      </c>
    </row>
    <row r="10" spans="1:19" s="3" customFormat="1" ht="22.5" customHeight="1">
      <c r="A10" s="119" t="s">
        <v>5</v>
      </c>
      <c r="B10" s="50" t="s">
        <v>3</v>
      </c>
      <c r="C10" s="51">
        <v>12.927199999999999</v>
      </c>
      <c r="D10" s="111">
        <v>0</v>
      </c>
      <c r="E10" s="107">
        <v>0</v>
      </c>
      <c r="F10" s="89"/>
      <c r="G10" s="52"/>
      <c r="H10" s="52"/>
      <c r="I10" s="52"/>
      <c r="J10" s="52"/>
      <c r="K10" s="52"/>
      <c r="L10" s="52"/>
      <c r="M10" s="51"/>
      <c r="N10" s="82"/>
      <c r="O10" s="53">
        <f>SUM(C10:N10)</f>
        <v>12.927199999999999</v>
      </c>
      <c r="P10" s="11"/>
      <c r="Q10" s="12"/>
    </row>
    <row r="11" spans="1:19" s="3" customFormat="1" ht="22.5" customHeight="1">
      <c r="A11" s="128"/>
      <c r="B11" s="31" t="s">
        <v>9</v>
      </c>
      <c r="C11" s="54">
        <f>(C10/'2022년도'!C10)-1</f>
        <v>-0.9406929463455409</v>
      </c>
      <c r="D11" s="103">
        <f>(D10/'2022년도'!D10)-1</f>
        <v>-1</v>
      </c>
      <c r="E11" s="96">
        <f>(E10/'2022년도'!E10)-1</f>
        <v>-1</v>
      </c>
      <c r="F11" s="90">
        <f>(F10/'2022년도'!F10)-1</f>
        <v>-1</v>
      </c>
      <c r="G11" s="54">
        <f>(G10/'2022년도'!G10)-1</f>
        <v>-1</v>
      </c>
      <c r="H11" s="54">
        <f>(H10/'2022년도'!H10)-1</f>
        <v>-1</v>
      </c>
      <c r="I11" s="54">
        <f>(I10/'2022년도'!I10)-1</f>
        <v>-1</v>
      </c>
      <c r="J11" s="54">
        <f>(J10/'2022년도'!J10)-1</f>
        <v>-1</v>
      </c>
      <c r="K11" s="54">
        <f>(K10/'2022년도'!K10)-1</f>
        <v>-1</v>
      </c>
      <c r="L11" s="54">
        <f>(L10/'2022년도'!L10)-1</f>
        <v>-1</v>
      </c>
      <c r="M11" s="54">
        <f>(M10/'2022년도'!M10)-1</f>
        <v>-1</v>
      </c>
      <c r="N11" s="55">
        <f>(N10/'2022년도'!N10)-1</f>
        <v>-1</v>
      </c>
      <c r="O11" s="56">
        <f>(O10/S11)-1</f>
        <v>-0.9817589583901285</v>
      </c>
      <c r="P11" s="11"/>
      <c r="Q11" s="12"/>
      <c r="S11" s="22">
        <f>SUM('2022년도'!C10:E10)</f>
        <v>708.68759999999997</v>
      </c>
    </row>
    <row r="12" spans="1:19" s="3" customFormat="1" ht="22.5" customHeight="1">
      <c r="A12" s="126" t="s">
        <v>6</v>
      </c>
      <c r="B12" s="40" t="s">
        <v>3</v>
      </c>
      <c r="C12" s="57">
        <v>1219.1343999999999</v>
      </c>
      <c r="D12" s="112">
        <v>1162.4536000000001</v>
      </c>
      <c r="E12" s="108">
        <v>1150.5208</v>
      </c>
      <c r="F12" s="91"/>
      <c r="G12" s="58"/>
      <c r="H12" s="58"/>
      <c r="I12" s="58"/>
      <c r="J12" s="58"/>
      <c r="K12" s="58"/>
      <c r="L12" s="58"/>
      <c r="M12" s="57"/>
      <c r="N12" s="83"/>
      <c r="O12" s="45">
        <f>SUM(C12:N12)</f>
        <v>3532.1088</v>
      </c>
      <c r="P12" s="11"/>
      <c r="Q12" s="12"/>
    </row>
    <row r="13" spans="1:19" s="3" customFormat="1" ht="22.5" customHeight="1">
      <c r="A13" s="127"/>
      <c r="B13" s="40" t="s">
        <v>9</v>
      </c>
      <c r="C13" s="59">
        <f>(C12/'2022년도'!C12)-1</f>
        <v>4.9607017592797398E-2</v>
      </c>
      <c r="D13" s="104">
        <f>(D12/'2022년도'!D12)-1</f>
        <v>-0.11853363639293357</v>
      </c>
      <c r="E13" s="97">
        <f>(E12/'2022년도'!E12)-1</f>
        <v>7.4612959719790872E-3</v>
      </c>
      <c r="F13" s="92">
        <f>(F12/'2022년도'!F12)-1</f>
        <v>-1</v>
      </c>
      <c r="G13" s="59">
        <f>(G12/'2022년도'!G12)-1</f>
        <v>-1</v>
      </c>
      <c r="H13" s="59">
        <f>(H12/'2022년도'!H12)-1</f>
        <v>-1</v>
      </c>
      <c r="I13" s="59">
        <f>(I12/'2022년도'!I12)-1</f>
        <v>-1</v>
      </c>
      <c r="J13" s="59">
        <f>(J12/'2022년도'!J12)-1</f>
        <v>-1</v>
      </c>
      <c r="K13" s="59">
        <f>(K12/'2022년도'!K12)-1</f>
        <v>-1</v>
      </c>
      <c r="L13" s="59">
        <f>(L12/'2022년도'!L12)-1</f>
        <v>-1</v>
      </c>
      <c r="M13" s="59">
        <f>(M12/'2022년도'!M12)-1</f>
        <v>-1</v>
      </c>
      <c r="N13" s="60">
        <f>(N12/'2022년도'!N12)-1</f>
        <v>-1</v>
      </c>
      <c r="O13" s="61">
        <f>(O12/S13)-1</f>
        <v>-2.4895538388503446E-2</v>
      </c>
      <c r="P13" s="11"/>
      <c r="Q13" s="12"/>
      <c r="S13" s="22">
        <f>SUM('2022년도'!C12:E12)</f>
        <v>3622.2876000000001</v>
      </c>
    </row>
    <row r="14" spans="1:19" s="3" customFormat="1" ht="22.5" customHeight="1">
      <c r="A14" s="119" t="s">
        <v>7</v>
      </c>
      <c r="B14" s="62" t="s">
        <v>3</v>
      </c>
      <c r="C14" s="63">
        <v>347</v>
      </c>
      <c r="D14" s="113">
        <v>397</v>
      </c>
      <c r="E14" s="107">
        <v>361</v>
      </c>
      <c r="F14" s="117"/>
      <c r="G14" s="64"/>
      <c r="H14" s="52"/>
      <c r="I14" s="64"/>
      <c r="J14" s="64"/>
      <c r="K14" s="64"/>
      <c r="L14" s="64"/>
      <c r="M14" s="63"/>
      <c r="N14" s="84"/>
      <c r="O14" s="65">
        <f>SUM(C14:N14)</f>
        <v>1105</v>
      </c>
      <c r="P14" s="11"/>
      <c r="Q14" s="12"/>
    </row>
    <row r="15" spans="1:19" ht="22.5" customHeight="1" thickBot="1">
      <c r="A15" s="120"/>
      <c r="B15" s="66" t="s">
        <v>9</v>
      </c>
      <c r="C15" s="67">
        <f>(C14/'2022년도'!C14)-1</f>
        <v>-0.11025641025641031</v>
      </c>
      <c r="D15" s="105">
        <f>(D14/'2022년도'!D14)-1</f>
        <v>0.26837060702875393</v>
      </c>
      <c r="E15" s="98">
        <f>(E14/'2022년도'!E14)-1</f>
        <v>1.6901408450704203E-2</v>
      </c>
      <c r="F15" s="93">
        <f>(F14/'2022년도'!F14)-1</f>
        <v>-1</v>
      </c>
      <c r="G15" s="67">
        <f>(G14/'2022년도'!G14)-1</f>
        <v>-1</v>
      </c>
      <c r="H15" s="67">
        <f>(H14/'2022년도'!H14)-1</f>
        <v>-1</v>
      </c>
      <c r="I15" s="67">
        <f>(I14/'2022년도'!I14)-1</f>
        <v>-1</v>
      </c>
      <c r="J15" s="67">
        <f>(J14/'2022년도'!J14)-1</f>
        <v>-1</v>
      </c>
      <c r="K15" s="67">
        <f>(K14/'2022년도'!K14)-1</f>
        <v>-1</v>
      </c>
      <c r="L15" s="67">
        <f>(L14/'2022년도'!L14)-1</f>
        <v>-1</v>
      </c>
      <c r="M15" s="67">
        <f>(M14/'2022년도'!M14)-1</f>
        <v>-1</v>
      </c>
      <c r="N15" s="86">
        <f>(N14/'2022년도'!N14)-1</f>
        <v>-1</v>
      </c>
      <c r="O15" s="70">
        <f>(O14/S15)-1</f>
        <v>4.4423440453686291E-2</v>
      </c>
      <c r="P15" s="11"/>
      <c r="Q15" s="12"/>
      <c r="S15" s="23">
        <f>SUM('2022년도'!C14:E14)</f>
        <v>1058</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2023-04-19T04:59:48Z</dcterms:modified>
</cp:coreProperties>
</file>