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xr:revisionPtr revIDLastSave="0" documentId="13_ncr:1_{D95F6509-D7A9-4D1B-AE04-14A5E609B7F9}" xr6:coauthVersionLast="47" xr6:coauthVersionMax="47" xr10:uidLastSave="{00000000-0000-0000-0000-000000000000}"/>
  <bookViews>
    <workbookView xWindow="-27765" yWindow="2865" windowWidth="26610" windowHeight="11325"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0" l="1"/>
  <c r="S13" i="10"/>
  <c r="S11" i="10"/>
  <c r="S9" i="10"/>
  <c r="S7" i="10"/>
  <c r="K13" i="10" l="1"/>
  <c r="S7" i="7"/>
  <c r="O6" i="10"/>
  <c r="O7" i="10" l="1"/>
  <c r="C15" i="10"/>
  <c r="C13" i="10"/>
  <c r="C11" i="10"/>
  <c r="C9" i="10"/>
  <c r="C7" i="10"/>
  <c r="E15" i="10"/>
  <c r="F15" i="10"/>
  <c r="G15" i="10"/>
  <c r="H15" i="10"/>
  <c r="I15" i="10"/>
  <c r="J15" i="10"/>
  <c r="K15" i="10"/>
  <c r="L15" i="10"/>
  <c r="M15" i="10"/>
  <c r="N15" i="10"/>
  <c r="E13" i="10"/>
  <c r="F13" i="10"/>
  <c r="G13" i="10"/>
  <c r="H13" i="10"/>
  <c r="I13" i="10"/>
  <c r="J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8" i="10"/>
  <c r="O4" i="10"/>
  <c r="N3" i="10"/>
  <c r="M3" i="10"/>
  <c r="L3" i="10"/>
  <c r="K3" i="10"/>
  <c r="J3" i="10"/>
  <c r="I3" i="10"/>
  <c r="H3" i="10"/>
  <c r="G3" i="10"/>
  <c r="F3" i="10"/>
  <c r="E3" i="10"/>
  <c r="D3" i="10"/>
  <c r="C3" i="10"/>
  <c r="O3" i="10" s="1"/>
  <c r="O9" i="10" l="1"/>
  <c r="O11" i="10"/>
  <c r="S15" i="7"/>
  <c r="S13" i="7"/>
  <c r="S11" i="7"/>
  <c r="S9"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<sst xmlns="http://schemas.openxmlformats.org/spreadsheetml/2006/main" count="60" uniqueCount="26">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</sst>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9">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4" fillId="2" borderId="5" xfId="2" applyNumberFormat="1" applyFont="1" applyFill="1" applyBorder="1" applyAlignment="1">
      <alignment horizontal="center" vertical="center"/>
    </xf>
    <xf numFmtId="177" fontId="56" fillId="4" borderId="32"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4" fillId="2" borderId="33" xfId="2" applyNumberFormat="1" applyFont="1" applyFill="1" applyBorder="1" applyAlignment="1">
      <alignment horizontal="center" vertical="center"/>
    </xf>
    <xf numFmtId="177" fontId="56" fillId="4" borderId="34" xfId="2" applyNumberFormat="1" applyFont="1" applyFill="1" applyBorder="1">
      <alignment vertical="center"/>
    </xf>
    <xf numFmtId="10" fontId="55" fillId="4" borderId="34" xfId="375" applyNumberFormat="1" applyFont="1" applyFill="1" applyBorder="1">
      <alignment vertical="center"/>
    </xf>
    <xf numFmtId="177" fontId="55" fillId="5" borderId="34" xfId="2" applyNumberFormat="1" applyFont="1" applyFill="1" applyBorder="1">
      <alignment vertical="center"/>
    </xf>
    <xf numFmtId="10" fontId="55" fillId="5" borderId="34" xfId="375" applyNumberFormat="1" applyFont="1" applyFill="1" applyBorder="1">
      <alignment vertical="center"/>
    </xf>
    <xf numFmtId="177" fontId="56" fillId="0" borderId="34" xfId="1" applyNumberFormat="1" applyFont="1" applyBorder="1">
      <alignment vertical="center"/>
    </xf>
    <xf numFmtId="10" fontId="55" fillId="0" borderId="34" xfId="375" applyNumberFormat="1" applyFont="1" applyBorder="1">
      <alignment vertical="center"/>
    </xf>
    <xf numFmtId="177" fontId="56" fillId="5" borderId="34" xfId="1" applyNumberFormat="1" applyFont="1" applyFill="1" applyBorder="1">
      <alignment vertical="center"/>
    </xf>
    <xf numFmtId="10" fontId="55" fillId="5" borderId="35" xfId="375" applyNumberFormat="1" applyFont="1" applyFill="1" applyBorder="1">
      <alignment vertical="center"/>
    </xf>
    <xf numFmtId="177" fontId="56" fillId="0" borderId="35" xfId="1" applyNumberFormat="1" applyFont="1" applyBorder="1">
      <alignment vertical="center"/>
    </xf>
    <xf numFmtId="10" fontId="56" fillId="0" borderId="36" xfId="375" applyNumberFormat="1" applyFont="1" applyBorder="1">
      <alignment vertical="center"/>
    </xf>
    <xf numFmtId="177" fontId="56" fillId="4" borderId="37" xfId="2" applyNumberFormat="1" applyFont="1" applyFill="1" applyBorder="1">
      <alignment vertical="center"/>
    </xf>
    <xf numFmtId="10" fontId="55" fillId="4" borderId="38" xfId="375" applyNumberFormat="1" applyFont="1" applyFill="1" applyBorder="1">
      <alignment vertical="center"/>
    </xf>
    <xf numFmtId="177" fontId="55" fillId="5" borderId="38" xfId="2" applyNumberFormat="1" applyFont="1" applyFill="1" applyBorder="1">
      <alignment vertical="center"/>
    </xf>
    <xf numFmtId="10" fontId="55" fillId="5" borderId="38" xfId="375" applyNumberFormat="1" applyFont="1" applyFill="1" applyBorder="1">
      <alignment vertical="center"/>
    </xf>
    <xf numFmtId="177" fontId="56" fillId="0" borderId="38" xfId="1" applyNumberFormat="1" applyFont="1" applyBorder="1">
      <alignment vertical="center"/>
    </xf>
    <xf numFmtId="10" fontId="55" fillId="0" borderId="38" xfId="375" applyNumberFormat="1" applyFont="1" applyBorder="1">
      <alignment vertical="center"/>
    </xf>
    <xf numFmtId="177" fontId="56" fillId="5" borderId="38" xfId="1" applyNumberFormat="1" applyFont="1" applyFill="1" applyBorder="1">
      <alignment vertical="center"/>
    </xf>
    <xf numFmtId="10" fontId="56" fillId="0" borderId="39" xfId="375" applyNumberFormat="1" applyFont="1" applyBorder="1">
      <alignment vertical="center"/>
    </xf>
    <xf numFmtId="177" fontId="56" fillId="4" borderId="31" xfId="2" applyNumberFormat="1" applyFont="1" applyFill="1" applyBorder="1">
      <alignment vertical="center"/>
    </xf>
    <xf numFmtId="177" fontId="54" fillId="2" borderId="40" xfId="2" applyNumberFormat="1" applyFont="1" applyFill="1" applyBorder="1" applyAlignment="1">
      <alignment horizontal="center" vertical="center"/>
    </xf>
    <xf numFmtId="10" fontId="55" fillId="4" borderId="41" xfId="375" applyNumberFormat="1" applyFont="1" applyFill="1" applyBorder="1">
      <alignment vertical="center"/>
    </xf>
    <xf numFmtId="10" fontId="55" fillId="5" borderId="41" xfId="375" applyNumberFormat="1" applyFont="1" applyFill="1" applyBorder="1">
      <alignment vertical="center"/>
    </xf>
    <xf numFmtId="10" fontId="55" fillId="0" borderId="41" xfId="375" applyNumberFormat="1" applyFont="1" applyBorder="1">
      <alignment vertical="center"/>
    </xf>
    <xf numFmtId="10" fontId="55" fillId="5" borderId="42" xfId="375" applyNumberFormat="1" applyFont="1" applyFill="1" applyBorder="1">
      <alignment vertical="center"/>
    </xf>
    <xf numFmtId="10" fontId="56" fillId="0" borderId="43" xfId="375" applyNumberFormat="1" applyFont="1" applyBorder="1">
      <alignment vertical="center"/>
    </xf>
    <xf numFmtId="177" fontId="55" fillId="0" borderId="41" xfId="1" applyNumberFormat="1" applyFont="1" applyBorder="1">
      <alignment vertical="center"/>
    </xf>
    <xf numFmtId="177" fontId="55" fillId="5" borderId="41" xfId="1" applyNumberFormat="1" applyFont="1" applyFill="1" applyBorder="1">
      <alignment vertical="center"/>
    </xf>
    <xf numFmtId="177" fontId="55" fillId="0" borderId="42" xfId="1" applyNumberFormat="1" applyFont="1" applyBorder="1">
      <alignment vertical="center"/>
    </xf>
    <xf numFmtId="177" fontId="54" fillId="2" borderId="44" xfId="2" applyNumberFormat="1" applyFont="1" applyFill="1" applyBorder="1" applyAlignment="1">
      <alignment horizontal="center" vertical="center"/>
    </xf>
    <xf numFmtId="10" fontId="55" fillId="4" borderId="45" xfId="375" applyNumberFormat="1" applyFont="1" applyFill="1" applyBorder="1">
      <alignment vertical="center"/>
    </xf>
    <xf numFmtId="10" fontId="55" fillId="5" borderId="45" xfId="375" applyNumberFormat="1" applyFont="1" applyFill="1" applyBorder="1">
      <alignment vertical="center"/>
    </xf>
    <xf numFmtId="10" fontId="55" fillId="0" borderId="45" xfId="375" applyNumberFormat="1" applyFont="1" applyBorder="1">
      <alignment vertical="center"/>
    </xf>
    <xf numFmtId="10" fontId="55" fillId="5" borderId="46" xfId="375" applyNumberFormat="1" applyFont="1" applyFill="1" applyBorder="1">
      <alignment vertical="center"/>
    </xf>
    <xf numFmtId="10" fontId="56" fillId="0" borderId="47" xfId="375" applyNumberFormat="1" applyFont="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xf numFmtId="177" fontId="55" fillId="4" borderId="45" xfId="2" applyNumberFormat="1" applyFont="1" applyFill="1" applyBorder="1">
      <alignment vertical="center"/>
    </xf>
    <xf numFmtId="177" fontId="55" fillId="5" borderId="48" xfId="2" applyNumberFormat="1" applyFont="1" applyFill="1" applyBorder="1">
      <alignment vertical="center"/>
    </xf>
    <xf numFmtId="177" fontId="55" fillId="0" borderId="45" xfId="1" applyNumberFormat="1" applyFont="1" applyBorder="1">
      <alignment vertical="center"/>
    </xf>
    <xf numFmtId="177" fontId="55" fillId="5" borderId="45" xfId="1" applyNumberFormat="1" applyFont="1" applyFill="1" applyBorder="1">
      <alignment vertical="center"/>
    </xf>
    <xf numFmtId="177" fontId="55" fillId="0" borderId="46" xfId="1" applyNumberFormat="1" applyFont="1" applyBorder="1">
      <alignment vertical="center"/>
    </xf>
    <xf numFmtId="177" fontId="55" fillId="4" borderId="49" xfId="2" applyNumberFormat="1" applyFont="1" applyFill="1" applyBorder="1">
      <alignment vertical="center"/>
    </xf>
    <xf numFmtId="177" fontId="55" fillId="5" borderId="41" xfId="2" applyNumberFormat="1" applyFont="1" applyFill="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L10" sqref="L10"/>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9"/>
      <c r="B2" s="129"/>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0" t="s">
        <v>0</v>
      </c>
      <c r="B5" s="131"/>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32"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33"/>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34"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35"/>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27"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36"/>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1788.92</v>
      </c>
      <c r="M11" s="53">
        <v>-8.9932584135535953E-2</v>
      </c>
      <c r="N11" s="54">
        <v>-5.7687619047618988E-2</v>
      </c>
      <c r="O11" s="55">
        <v>0.46412377711919106</v>
      </c>
      <c r="P11" s="11"/>
      <c r="Q11" s="12"/>
      <c r="S11" s="18" t="e">
        <f>SUM(#REF!)</f>
        <v>#REF!</v>
      </c>
    </row>
    <row r="12" spans="1:19" s="3" customFormat="1" ht="22.5" customHeight="1">
      <c r="A12" s="134"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35"/>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27"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28"/>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25</v>
      </c>
      <c r="B1" s="1"/>
      <c r="C1" s="2"/>
      <c r="D1" s="2"/>
      <c r="E1" s="2"/>
    </row>
    <row r="2" spans="1:19" s="3" customFormat="1" ht="21" customHeight="1" thickBot="1">
      <c r="A2" s="129"/>
      <c r="B2" s="129"/>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0" t="s">
        <v>24</v>
      </c>
      <c r="B5" s="131"/>
      <c r="C5" s="27" t="s">
        <v>10</v>
      </c>
      <c r="D5" s="27" t="s">
        <v>11</v>
      </c>
      <c r="E5" s="28" t="s">
        <v>12</v>
      </c>
      <c r="F5" s="28" t="s">
        <v>13</v>
      </c>
      <c r="G5" s="92" t="s">
        <v>14</v>
      </c>
      <c r="H5" s="84" t="s">
        <v>15</v>
      </c>
      <c r="I5" s="27" t="s">
        <v>16</v>
      </c>
      <c r="J5" s="27" t="s">
        <v>17</v>
      </c>
      <c r="K5" s="27" t="s">
        <v>18</v>
      </c>
      <c r="L5" s="27" t="s">
        <v>19</v>
      </c>
      <c r="M5" s="121" t="s">
        <v>20</v>
      </c>
      <c r="N5" s="112" t="s">
        <v>21</v>
      </c>
      <c r="O5" s="30" t="s">
        <v>23</v>
      </c>
      <c r="P5" s="13"/>
      <c r="Q5" s="13"/>
    </row>
    <row r="6" spans="1:19" s="3" customFormat="1" ht="22.5" customHeight="1">
      <c r="A6" s="132" t="s">
        <v>8</v>
      </c>
      <c r="B6" s="31" t="s">
        <v>2</v>
      </c>
      <c r="C6" s="70">
        <v>70293</v>
      </c>
      <c r="D6" s="33">
        <v>62115</v>
      </c>
      <c r="E6" s="85">
        <v>59774</v>
      </c>
      <c r="F6" s="90">
        <v>57842</v>
      </c>
      <c r="G6" s="93">
        <v>62234</v>
      </c>
      <c r="H6" s="103">
        <v>64332</v>
      </c>
      <c r="I6" s="111">
        <v>62396</v>
      </c>
      <c r="J6" s="111">
        <v>65221</v>
      </c>
      <c r="K6" s="33">
        <v>56484</v>
      </c>
      <c r="L6" s="33">
        <v>59112</v>
      </c>
      <c r="M6" s="137">
        <v>59384</v>
      </c>
      <c r="N6" s="142">
        <v>64841</v>
      </c>
      <c r="O6" s="34">
        <f>SUM(C6:N6)</f>
        <v>744028</v>
      </c>
      <c r="P6" s="11"/>
      <c r="Q6" s="12"/>
    </row>
    <row r="7" spans="1:19" s="3" customFormat="1" ht="22.5" customHeight="1">
      <c r="A7" s="133"/>
      <c r="B7" s="31" t="s">
        <v>9</v>
      </c>
      <c r="C7" s="35">
        <f>(C6/'2022년도'!C6)-1</f>
        <v>-5.454080809167694E-2</v>
      </c>
      <c r="D7" s="35">
        <f>(D6/'2022년도'!D6)-1</f>
        <v>-6.7818230933157198E-2</v>
      </c>
      <c r="E7" s="36">
        <f>(E6/'2022년도'!E6)-1</f>
        <v>-0.12535666730074191</v>
      </c>
      <c r="F7" s="36">
        <f>(F6/'2022년도'!F6)-1</f>
        <v>-9.5101766242705832E-2</v>
      </c>
      <c r="G7" s="94">
        <f>(G6/'2022년도'!G6)-1</f>
        <v>-2.8170773603173105E-2</v>
      </c>
      <c r="H7" s="104">
        <f>(H6/'2022년도'!H6)-1</f>
        <v>2.4737571480909271E-2</v>
      </c>
      <c r="I7" s="35">
        <f>(I6/'2022년도'!I6)-1</f>
        <v>-8.7444241316270599E-2</v>
      </c>
      <c r="J7" s="35">
        <f>(J6/'2022년도'!J6)-1</f>
        <v>-4.1952494968932275E-2</v>
      </c>
      <c r="K7" s="35">
        <f>(K6/'2022년도'!K6)-1</f>
        <v>-0.1004443311939609</v>
      </c>
      <c r="L7" s="35">
        <f>(L6/'2022년도'!L6)-1</f>
        <v>-5.3329489766503313E-2</v>
      </c>
      <c r="M7" s="122">
        <f>(M6/'2022년도'!M6)-1</f>
        <v>-8.5090976319965539E-2</v>
      </c>
      <c r="N7" s="113">
        <f>(N6/'2022년도'!N6)-1</f>
        <v>-9.6229702418286989E-2</v>
      </c>
      <c r="O7" s="38">
        <f>(O6/S7)-1</f>
        <v>-6.8098867983136246E-2</v>
      </c>
      <c r="P7" s="11"/>
      <c r="Q7" s="12"/>
      <c r="S7" s="22">
        <f>SUM('2022년도'!C6:N6)</f>
        <v>798398</v>
      </c>
    </row>
    <row r="8" spans="1:19" s="3" customFormat="1" ht="22.5" customHeight="1">
      <c r="A8" s="134" t="s">
        <v>4</v>
      </c>
      <c r="B8" s="39" t="s">
        <v>2</v>
      </c>
      <c r="C8" s="40">
        <v>40997</v>
      </c>
      <c r="D8" s="41">
        <v>21898</v>
      </c>
      <c r="E8" s="86">
        <v>2117</v>
      </c>
      <c r="F8" s="42">
        <v>9480</v>
      </c>
      <c r="G8" s="95">
        <v>6662</v>
      </c>
      <c r="H8" s="105">
        <v>33447</v>
      </c>
      <c r="I8" s="40">
        <v>23895</v>
      </c>
      <c r="J8" s="40">
        <v>41385</v>
      </c>
      <c r="K8" s="41">
        <v>19838</v>
      </c>
      <c r="L8" s="41">
        <v>725</v>
      </c>
      <c r="M8" s="138">
        <v>7363</v>
      </c>
      <c r="N8" s="143">
        <v>36370</v>
      </c>
      <c r="O8" s="44">
        <f t="shared" ref="O8" si="0">SUM(C8:N8)</f>
        <v>244177</v>
      </c>
      <c r="P8" s="11"/>
      <c r="Q8" s="12"/>
    </row>
    <row r="9" spans="1:19" s="3" customFormat="1" ht="22.5" customHeight="1">
      <c r="A9" s="135"/>
      <c r="B9" s="39" t="s">
        <v>9</v>
      </c>
      <c r="C9" s="45">
        <f>(C8/'2022년도'!C8)-1</f>
        <v>-0.28526847977684799</v>
      </c>
      <c r="D9" s="45">
        <f>(D8/'2022년도'!D8)-1</f>
        <v>-0.52517455223556964</v>
      </c>
      <c r="E9" s="46">
        <f>(E8/'2022년도'!E8)-1</f>
        <v>-0.89321025020177558</v>
      </c>
      <c r="F9" s="46">
        <f>(F8/'2022년도'!F8)-1</f>
        <v>0.39370773301970008</v>
      </c>
      <c r="G9" s="96">
        <f>(G8/'2022년도'!G8)-1</f>
        <v>-5.39619426299347E-2</v>
      </c>
      <c r="H9" s="106">
        <f>(H8/'2022년도'!H8)-1</f>
        <v>5.3382464096749738E-2</v>
      </c>
      <c r="I9" s="45">
        <f>(I8/'2022년도'!I8)-1</f>
        <v>-0.47448867385089066</v>
      </c>
      <c r="J9" s="45">
        <f>(J8/'2022년도'!J8)-1</f>
        <v>-4.1259324468331582E-2</v>
      </c>
      <c r="K9" s="45">
        <f>(K8/'2022년도'!K8)-1</f>
        <v>-6.2166123008556728E-2</v>
      </c>
      <c r="L9" s="45">
        <f>(L8/'2022년도'!L8)-1</f>
        <v>-0.34030937215650592</v>
      </c>
      <c r="M9" s="123">
        <f>(M8/'2022년도'!M8)-1</f>
        <v>-0.54708740850095339</v>
      </c>
      <c r="N9" s="114">
        <f>(N8/'2022년도'!N8)-1</f>
        <v>-0.27679459137005369</v>
      </c>
      <c r="O9" s="48">
        <f>(O8/S9)-1</f>
        <v>-0.29496467272827021</v>
      </c>
      <c r="P9" s="11"/>
      <c r="Q9" s="12"/>
      <c r="S9" s="22">
        <f>SUM('2022년도'!C8:N8)</f>
        <v>346333</v>
      </c>
    </row>
    <row r="10" spans="1:19" s="3" customFormat="1" ht="22.5" customHeight="1">
      <c r="A10" s="127" t="s">
        <v>5</v>
      </c>
      <c r="B10" s="49" t="s">
        <v>3</v>
      </c>
      <c r="C10" s="50">
        <v>12.927199999999999</v>
      </c>
      <c r="D10" s="51">
        <v>0</v>
      </c>
      <c r="E10" s="87">
        <v>0</v>
      </c>
      <c r="F10" s="87">
        <v>0</v>
      </c>
      <c r="G10" s="97">
        <v>0</v>
      </c>
      <c r="H10" s="107">
        <v>0</v>
      </c>
      <c r="I10" s="51">
        <v>0</v>
      </c>
      <c r="J10" s="51">
        <v>0</v>
      </c>
      <c r="K10" s="51">
        <v>0</v>
      </c>
      <c r="L10" s="51">
        <v>0</v>
      </c>
      <c r="M10" s="139">
        <v>0</v>
      </c>
      <c r="N10" s="118">
        <v>0</v>
      </c>
      <c r="O10" s="52">
        <f>SUM(C10:N10)</f>
        <v>12.927199999999999</v>
      </c>
      <c r="P10" s="11"/>
      <c r="Q10" s="12"/>
    </row>
    <row r="11" spans="1:19" s="3" customFormat="1" ht="22.5" customHeight="1">
      <c r="A11" s="136"/>
      <c r="B11" s="31" t="s">
        <v>9</v>
      </c>
      <c r="C11" s="53">
        <f>(C10/'2022년도'!C10)-1</f>
        <v>-0.9406929463455409</v>
      </c>
      <c r="D11" s="53">
        <f>(D10/'2022년도'!D10)-1</f>
        <v>-1</v>
      </c>
      <c r="E11" s="73">
        <f>(E10/'2022년도'!E10)-1</f>
        <v>-1</v>
      </c>
      <c r="F11" s="73">
        <f>(F10/'2022년도'!F10)-1</f>
        <v>-1</v>
      </c>
      <c r="G11" s="98">
        <f>(G10/'2022년도'!G10)-1</f>
        <v>-1</v>
      </c>
      <c r="H11" s="108">
        <f>(H10/'2022년도'!H10)-1</f>
        <v>-1</v>
      </c>
      <c r="I11" s="53">
        <f>(I10/'2022년도'!I10)-1</f>
        <v>-1</v>
      </c>
      <c r="J11" s="53">
        <f>(J10/'2022년도'!J10)-1</f>
        <v>-1</v>
      </c>
      <c r="K11" s="53">
        <f>(K10/'2022년도'!K10)-1</f>
        <v>-1</v>
      </c>
      <c r="L11" s="53">
        <f>(L10/'2022년도'!L10)-1</f>
        <v>-1</v>
      </c>
      <c r="M11" s="124">
        <f>(M10/'2022년도'!M10)-1</f>
        <v>-1</v>
      </c>
      <c r="N11" s="115">
        <f>(N10/'2022년도'!N10)-1</f>
        <v>-1</v>
      </c>
      <c r="O11" s="55">
        <f>(O10/S11)-1</f>
        <v>-0.99445839624001553</v>
      </c>
      <c r="P11" s="11"/>
      <c r="Q11" s="12"/>
      <c r="S11" s="22">
        <f>SUM('2022년도'!C10:N10)</f>
        <v>2332.7543000000001</v>
      </c>
    </row>
    <row r="12" spans="1:19" s="3" customFormat="1" ht="22.5" customHeight="1">
      <c r="A12" s="134" t="s">
        <v>6</v>
      </c>
      <c r="B12" s="39" t="s">
        <v>3</v>
      </c>
      <c r="C12" s="56">
        <v>1219.1343999999999</v>
      </c>
      <c r="D12" s="57">
        <v>1162.4536000000001</v>
      </c>
      <c r="E12" s="88">
        <v>1150.5208</v>
      </c>
      <c r="F12" s="88">
        <v>1094.8344</v>
      </c>
      <c r="G12" s="99">
        <v>1007.3271999999999</v>
      </c>
      <c r="H12" s="109">
        <v>868.40639999999996</v>
      </c>
      <c r="I12" s="57">
        <v>837.60479999999995</v>
      </c>
      <c r="J12" s="57">
        <v>683.59680000000003</v>
      </c>
      <c r="K12" s="57">
        <v>719.3664</v>
      </c>
      <c r="L12" s="57">
        <v>946.9008</v>
      </c>
      <c r="M12" s="140">
        <v>964.78560000000004</v>
      </c>
      <c r="N12" s="119">
        <v>1056.1967999999999</v>
      </c>
      <c r="O12" s="44">
        <f>SUM(C12:N12)</f>
        <v>11711.127999999999</v>
      </c>
      <c r="P12" s="11"/>
      <c r="Q12" s="12"/>
    </row>
    <row r="13" spans="1:19" s="3" customFormat="1" ht="22.5" customHeight="1">
      <c r="A13" s="135"/>
      <c r="B13" s="39" t="s">
        <v>9</v>
      </c>
      <c r="C13" s="58">
        <f>(C12/'2022년도'!C12)-1</f>
        <v>4.9607017592797398E-2</v>
      </c>
      <c r="D13" s="58">
        <f>(D12/'2022년도'!D12)-1</f>
        <v>-0.11853363639293357</v>
      </c>
      <c r="E13" s="75">
        <f>(E12/'2022년도'!E12)-1</f>
        <v>7.4612959719790872E-3</v>
      </c>
      <c r="F13" s="75">
        <f>(F12/'2022년도'!F12)-1</f>
        <v>-0.10350087956181331</v>
      </c>
      <c r="G13" s="100">
        <f>(G12/'2022년도'!G12)-1</f>
        <v>-0.1168265039232782</v>
      </c>
      <c r="H13" s="106">
        <f>(H12/'2022년도'!H12)-1</f>
        <v>-6.097111566709057E-2</v>
      </c>
      <c r="I13" s="45">
        <f>(I12/'2022년도'!I12)-1</f>
        <v>-4.4986618943635426E-2</v>
      </c>
      <c r="J13" s="45">
        <f>(J12/'2022년도'!J12)-1</f>
        <v>-0.14390224109308514</v>
      </c>
      <c r="K13" s="58">
        <f>(K12/'2022년도'!K12)-1</f>
        <v>-0.1002269425199025</v>
      </c>
      <c r="L13" s="58">
        <f>(L12/'2022년도'!L12)-1</f>
        <v>-1.7303089250265913E-2</v>
      </c>
      <c r="M13" s="125">
        <f>(M12/'2022년도'!M12)-1</f>
        <v>1.2578177733386653E-3</v>
      </c>
      <c r="N13" s="116">
        <f>(N12/'2022년도'!N12)-1</f>
        <v>-5.2502398803504935E-2</v>
      </c>
      <c r="O13" s="60">
        <f>(O12/S13)-1</f>
        <v>-5.7516740121640542E-2</v>
      </c>
      <c r="P13" s="11"/>
      <c r="Q13" s="12"/>
      <c r="S13" s="22">
        <f>SUM('2022년도'!C12:N12)</f>
        <v>12425.8207</v>
      </c>
    </row>
    <row r="14" spans="1:19" s="3" customFormat="1" ht="22.5" customHeight="1">
      <c r="A14" s="127" t="s">
        <v>7</v>
      </c>
      <c r="B14" s="61" t="s">
        <v>3</v>
      </c>
      <c r="C14" s="62">
        <v>347</v>
      </c>
      <c r="D14" s="63">
        <v>397</v>
      </c>
      <c r="E14" s="87">
        <v>361</v>
      </c>
      <c r="F14" s="91">
        <v>470</v>
      </c>
      <c r="G14" s="101">
        <v>336</v>
      </c>
      <c r="H14" s="107">
        <v>423</v>
      </c>
      <c r="I14" s="51">
        <v>365</v>
      </c>
      <c r="J14" s="51">
        <v>365</v>
      </c>
      <c r="K14" s="63">
        <v>314</v>
      </c>
      <c r="L14" s="63">
        <v>366</v>
      </c>
      <c r="M14" s="141">
        <v>372</v>
      </c>
      <c r="N14" s="120">
        <v>307</v>
      </c>
      <c r="O14" s="64">
        <f>SUM(C14:N14)</f>
        <v>4423</v>
      </c>
      <c r="P14" s="11"/>
      <c r="Q14" s="12"/>
    </row>
    <row r="15" spans="1:19" ht="22.5" customHeight="1" thickBot="1">
      <c r="A15" s="128"/>
      <c r="B15" s="65" t="s">
        <v>9</v>
      </c>
      <c r="C15" s="66">
        <f>(C14/'2022년도'!C14)-1</f>
        <v>-0.11025641025641031</v>
      </c>
      <c r="D15" s="66">
        <f>(D14/'2022년도'!D14)-1</f>
        <v>0.26837060702875393</v>
      </c>
      <c r="E15" s="89">
        <f>(E14/'2022년도'!E14)-1</f>
        <v>1.6901408450704203E-2</v>
      </c>
      <c r="F15" s="89">
        <f>(F14/'2022년도'!F14)-1</f>
        <v>-0.26332288401253923</v>
      </c>
      <c r="G15" s="102">
        <f>(G14/'2022년도'!G14)-1</f>
        <v>-0.28051391862955033</v>
      </c>
      <c r="H15" s="110">
        <f>(H14/'2022년도'!H14)-1</f>
        <v>-0.1132075471698113</v>
      </c>
      <c r="I15" s="66">
        <f>(I14/'2022년도'!I14)-1</f>
        <v>-0.29942418426103645</v>
      </c>
      <c r="J15" s="66">
        <f>(J14/'2022년도'!J14)-1</f>
        <v>-0.10319410319410316</v>
      </c>
      <c r="K15" s="66">
        <f>(K14/'2022년도'!K14)-1</f>
        <v>-0.14673913043478259</v>
      </c>
      <c r="L15" s="66">
        <f>(L14/'2022년도'!L14)-1</f>
        <v>-0.13882352941176468</v>
      </c>
      <c r="M15" s="126">
        <f>(M14/'2022년도'!M14)-1</f>
        <v>-0.13888888888888884</v>
      </c>
      <c r="N15" s="117">
        <f>(N14/'2022년도'!N14)-1</f>
        <v>-0.10755813953488369</v>
      </c>
      <c r="O15" s="69">
        <f>(O14/S15)-1</f>
        <v>-0.13899162935565501</v>
      </c>
      <c r="P15" s="11"/>
      <c r="Q15" s="12"/>
      <c r="S15" s="23">
        <f>SUM('2022년도'!C14:N14)</f>
        <v>5137</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2024-01-18T02:23:59Z</dcterms:modified>
</cp:coreProperties>
</file>