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5 안전총무\2505 에너지관리\청사 에너지 관리\"/>
    </mc:Choice>
  </mc:AlternateContent>
  <xr:revisionPtr revIDLastSave="0" documentId="13_ncr:1_{08ADD2E0-51FD-4641-8580-267C49E27402}" xr6:coauthVersionLast="47" xr6:coauthVersionMax="47" xr10:uidLastSave="{00000000-0000-0000-0000-000000000000}"/>
  <bookViews>
    <workbookView xWindow="-28185" yWindow="1545" windowWidth="26085" windowHeight="11295" activeTab="1" xr2:uid="{00000000-000D-0000-FFFF-FFFF00000000}"/>
  </bookViews>
  <sheets>
    <sheet name="2024년도" sheetId="11" r:id="rId1"/>
    <sheet name="2025년도" sheetId="1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'2024년도'!$A$1:$O$15</definedName>
    <definedName name="_xlnm.Print_Area" localSheetId="1">'2025년도'!$A$1:$O$15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2" l="1"/>
  <c r="S13" i="12"/>
  <c r="S11" i="12"/>
  <c r="O11" i="12" s="1"/>
  <c r="S9" i="12"/>
  <c r="O9" i="12" s="1"/>
  <c r="S7" i="12"/>
  <c r="O7" i="12" s="1"/>
  <c r="O15" i="12"/>
  <c r="O13" i="12"/>
  <c r="D15" i="12"/>
  <c r="E15" i="12"/>
  <c r="F15" i="12"/>
  <c r="G15" i="12"/>
  <c r="H15" i="12"/>
  <c r="I15" i="12"/>
  <c r="J15" i="12"/>
  <c r="K15" i="12"/>
  <c r="L15" i="12"/>
  <c r="M15" i="12"/>
  <c r="N15" i="12"/>
  <c r="D13" i="12"/>
  <c r="E13" i="12"/>
  <c r="F13" i="12"/>
  <c r="G13" i="12"/>
  <c r="H13" i="12"/>
  <c r="I13" i="12"/>
  <c r="J13" i="12"/>
  <c r="K13" i="12"/>
  <c r="L13" i="12"/>
  <c r="M13" i="12"/>
  <c r="N13" i="12"/>
  <c r="D11" i="12"/>
  <c r="E11" i="12"/>
  <c r="F11" i="12"/>
  <c r="G11" i="12"/>
  <c r="H11" i="12"/>
  <c r="I11" i="12"/>
  <c r="J11" i="12"/>
  <c r="K11" i="12"/>
  <c r="L11" i="12"/>
  <c r="M11" i="12"/>
  <c r="N11" i="12"/>
  <c r="D9" i="12"/>
  <c r="E9" i="12"/>
  <c r="F9" i="12"/>
  <c r="G9" i="12"/>
  <c r="H9" i="12"/>
  <c r="I9" i="12"/>
  <c r="J9" i="12"/>
  <c r="K9" i="12"/>
  <c r="L9" i="12"/>
  <c r="M9" i="12"/>
  <c r="N9" i="12"/>
  <c r="D7" i="12"/>
  <c r="E7" i="12"/>
  <c r="F7" i="12"/>
  <c r="G7" i="12"/>
  <c r="H7" i="12"/>
  <c r="I7" i="12"/>
  <c r="J7" i="12"/>
  <c r="K7" i="12"/>
  <c r="L7" i="12"/>
  <c r="M7" i="12"/>
  <c r="N7" i="12"/>
  <c r="C15" i="12"/>
  <c r="C13" i="12"/>
  <c r="C11" i="12"/>
  <c r="C7" i="12"/>
  <c r="C9" i="12"/>
  <c r="N18" i="12"/>
  <c r="O14" i="12"/>
  <c r="O12" i="12"/>
  <c r="O10" i="12"/>
  <c r="O8" i="12"/>
  <c r="O6" i="12"/>
  <c r="O4" i="12"/>
  <c r="N3" i="12"/>
  <c r="M3" i="12"/>
  <c r="L3" i="12"/>
  <c r="K3" i="12"/>
  <c r="J3" i="12"/>
  <c r="I3" i="12"/>
  <c r="H3" i="12"/>
  <c r="G3" i="12"/>
  <c r="F3" i="12"/>
  <c r="E3" i="12"/>
  <c r="D3" i="12"/>
  <c r="C3" i="12"/>
  <c r="O3" i="12" s="1"/>
  <c r="P14" i="11"/>
  <c r="P12" i="11"/>
  <c r="P10" i="11"/>
  <c r="P8" i="11"/>
  <c r="P6" i="11"/>
  <c r="N18" i="11" l="1"/>
  <c r="S13" i="11"/>
  <c r="S15" i="11" l="1"/>
  <c r="S11" i="11"/>
  <c r="S9" i="11"/>
  <c r="S7" i="11"/>
  <c r="O14" i="11" l="1"/>
  <c r="O12" i="11"/>
  <c r="O10" i="11"/>
  <c r="O8" i="11"/>
  <c r="O6" i="11"/>
  <c r="O4" i="11"/>
  <c r="O3" i="11"/>
  <c r="N3" i="11"/>
  <c r="M3" i="11"/>
  <c r="L3" i="11"/>
  <c r="K3" i="11"/>
  <c r="J3" i="11"/>
  <c r="I3" i="11"/>
  <c r="H3" i="11"/>
  <c r="G3" i="11"/>
  <c r="F3" i="11"/>
  <c r="E3" i="11"/>
  <c r="D3" i="11"/>
  <c r="C3"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23686EA-B96B-4A1D-84BA-5F0223A380EA}">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E2D8A420-714F-432B-B693-E559845455DA}">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3B4ADB12-D5CC-4DBF-A3B3-8FAC604A88F7}">
      <text>
        <r>
          <rPr>
            <b/>
            <sz val="9"/>
            <color indexed="81"/>
            <rFont val="맑은 고딕"/>
            <family val="2"/>
            <charset val="129"/>
          </rPr>
          <t>사용처
구내(직원)식당 취사용</t>
        </r>
      </text>
    </comment>
    <comment ref="A12" authorId="0" shapeId="0" xr:uid="{38733090-8502-4A25-BC91-01635E3FCE0F}">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4A698450-9DD6-4436-9DF7-F6B0248510C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<sst xmlns="http://schemas.openxmlformats.org/spreadsheetml/2006/main" count="60" uniqueCount="24">
  <si>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</si>
  <si>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</si>
  <si>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</si>
  <si>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</si>
  <si>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</si>
  <si>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</si>
  <si>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</si>
  <si>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</si>
  <si>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</si>
  <si>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</si>
  <si>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</si>
  <si>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</si>
  <si>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</si>
  <si>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</si>
  <si>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</si>
  <si>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</si>
  <si>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</si>
  <si>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</si>
  <si>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</si>
  <si>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</si>
  <si>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</si>
  <si>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</si>
  <si>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</si>
  <si>
    <r>
      <rPr>
        <b/>
        <sz val="16"/>
        <rFont val="HY헤드라인M"/>
        <family val="1"/>
        <charset val="129"/>
      </rPr>
      <t xml:space="preserve">□ </t>
    </r>
    <r>
      <rPr>
        <sz val="16"/>
        <rFont val="HY헤드라인M"/>
        <family val="1"/>
        <charset val="129"/>
      </rPr>
      <t>2025년도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</si>
</sst>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 numFmtId="192" formatCode="#,##0.0000_);[Red]\(#,##0.0000\)"/>
  </numFmts>
  <fonts count="57">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auto="1"/>
      </left>
      <right/>
      <top style="medium">
        <color indexed="64"/>
      </top>
      <bottom style="thin">
        <color theme="1"/>
      </bottom>
      <diagonal/>
    </border>
    <border>
      <left style="thin">
        <color auto="1"/>
      </left>
      <right style="thin">
        <color auto="1"/>
      </right>
      <top style="medium">
        <color auto="1"/>
      </top>
      <bottom style="medium">
        <color auto="1"/>
      </bottom>
      <diagonal/>
    </border>
    <border>
      <left style="thin">
        <color auto="1"/>
      </left>
      <right style="thin">
        <color auto="1"/>
      </right>
      <top style="medium">
        <color indexed="64"/>
      </top>
      <bottom style="thin">
        <color indexed="64"/>
      </bottom>
      <diagonal/>
    </border>
    <border>
      <left style="thin">
        <color auto="1"/>
      </left>
      <right style="thin">
        <color auto="1"/>
      </right>
      <top style="thin">
        <color indexed="64"/>
      </top>
      <bottom/>
      <diagonal/>
    </border>
    <border>
      <left/>
      <right/>
      <top style="thin">
        <color indexed="64"/>
      </top>
      <bottom/>
      <diagonal/>
    </border>
    <border>
      <left/>
      <right/>
      <top style="thin">
        <color indexed="64"/>
      </top>
      <bottom style="medium">
        <color indexed="64"/>
      </bottom>
      <diagonal/>
    </border>
    <border>
      <left style="thick">
        <color rgb="FFFF0000"/>
      </left>
      <right style="thick">
        <color rgb="FFFF0000"/>
      </right>
      <top/>
      <bottom style="thin">
        <color indexed="64"/>
      </bottom>
      <diagonal/>
    </border>
    <border>
      <left style="thin">
        <color auto="1"/>
      </left>
      <right style="medium">
        <color indexed="64"/>
      </right>
      <top style="thin">
        <color indexed="64"/>
      </top>
      <bottom style="thin">
        <color indexed="64"/>
      </bottom>
      <diagonal/>
    </border>
    <border>
      <left style="thin">
        <color auto="1"/>
      </left>
      <right style="medium">
        <color indexed="64"/>
      </right>
      <top style="thin">
        <color indexed="64"/>
      </top>
      <bottom/>
      <diagonal/>
    </border>
    <border>
      <left style="thin">
        <color auto="1"/>
      </left>
      <right style="medium">
        <color indexed="64"/>
      </right>
      <top style="thin">
        <color indexed="64"/>
      </top>
      <bottom style="medium">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0">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189" fontId="50" fillId="0" borderId="0" xfId="1" applyNumberFormat="1" applyFont="1">
      <alignment vertical="center"/>
    </xf>
    <xf numFmtId="189" fontId="50" fillId="0" borderId="0" xfId="0" applyNumberFormat="1" applyFont="1">
      <alignment vertical="center"/>
    </xf>
    <xf numFmtId="191" fontId="0" fillId="0" borderId="0" xfId="375" applyNumberFormat="1" applyFont="1">
      <alignment vertical="center"/>
    </xf>
    <xf numFmtId="177" fontId="51" fillId="2" borderId="17" xfId="2" applyNumberFormat="1" applyFont="1" applyFill="1" applyBorder="1" applyAlignment="1">
      <alignment horizontal="center" vertical="center"/>
    </xf>
    <xf numFmtId="177" fontId="51" fillId="2" borderId="19" xfId="2" applyNumberFormat="1" applyFont="1" applyFill="1" applyBorder="1" applyAlignment="1">
      <alignment horizontal="center" vertical="center"/>
    </xf>
    <xf numFmtId="0" fontId="51" fillId="2" borderId="23" xfId="2" applyFont="1" applyFill="1" applyBorder="1" applyAlignment="1">
      <alignment horizontal="center" vertical="center"/>
    </xf>
    <xf numFmtId="0" fontId="51" fillId="0" borderId="2" xfId="2" applyFont="1" applyFill="1" applyBorder="1" applyAlignment="1">
      <alignment horizontal="center" vertical="center"/>
    </xf>
    <xf numFmtId="177" fontId="53" fillId="4" borderId="2" xfId="2" applyNumberFormat="1" applyFont="1" applyFill="1" applyBorder="1">
      <alignment vertical="center"/>
    </xf>
    <xf numFmtId="41" fontId="51" fillId="0" borderId="24" xfId="2" applyNumberFormat="1" applyFont="1" applyFill="1" applyBorder="1">
      <alignment vertical="center"/>
    </xf>
    <xf numFmtId="10" fontId="52" fillId="4" borderId="2" xfId="375" applyNumberFormat="1" applyFont="1" applyFill="1" applyBorder="1">
      <alignment vertical="center"/>
    </xf>
    <xf numFmtId="10" fontId="52" fillId="4" borderId="20" xfId="375" applyNumberFormat="1" applyFont="1" applyFill="1" applyBorder="1">
      <alignment vertical="center"/>
    </xf>
    <xf numFmtId="10" fontId="51" fillId="0" borderId="24" xfId="375" applyNumberFormat="1" applyFont="1" applyFill="1" applyBorder="1">
      <alignment vertical="center"/>
    </xf>
    <xf numFmtId="0" fontId="51" fillId="5" borderId="2" xfId="2" applyFont="1" applyFill="1" applyBorder="1" applyAlignment="1">
      <alignment horizontal="center" vertical="center"/>
    </xf>
    <xf numFmtId="177" fontId="52" fillId="5" borderId="2" xfId="2" applyNumberFormat="1" applyFont="1" applyFill="1" applyBorder="1">
      <alignment vertical="center"/>
    </xf>
    <xf numFmtId="177" fontId="53" fillId="5" borderId="2" xfId="2" applyNumberFormat="1" applyFont="1" applyFill="1" applyBorder="1">
      <alignment vertical="center"/>
    </xf>
    <xf numFmtId="177" fontId="52" fillId="5" borderId="20" xfId="2" applyNumberFormat="1" applyFont="1" applyFill="1" applyBorder="1">
      <alignment vertical="center"/>
    </xf>
    <xf numFmtId="177" fontId="52" fillId="5" borderId="27" xfId="2" applyNumberFormat="1" applyFont="1" applyFill="1" applyBorder="1">
      <alignment vertical="center"/>
    </xf>
    <xf numFmtId="41" fontId="51" fillId="5" borderId="24" xfId="1" applyFont="1" applyFill="1" applyBorder="1">
      <alignment vertical="center"/>
    </xf>
    <xf numFmtId="10" fontId="52" fillId="5" borderId="2" xfId="375" applyNumberFormat="1" applyFont="1" applyFill="1" applyBorder="1">
      <alignment vertical="center"/>
    </xf>
    <xf numFmtId="10" fontId="52" fillId="5" borderId="20" xfId="375" applyNumberFormat="1" applyFont="1" applyFill="1" applyBorder="1">
      <alignment vertical="center"/>
    </xf>
    <xf numFmtId="10" fontId="51" fillId="5" borderId="24" xfId="375" applyNumberFormat="1" applyFont="1" applyFill="1" applyBorder="1">
      <alignment vertical="center"/>
    </xf>
    <xf numFmtId="0" fontId="51" fillId="0" borderId="2" xfId="2" applyFont="1" applyBorder="1" applyAlignment="1">
      <alignment horizontal="center" vertical="center"/>
    </xf>
    <xf numFmtId="177" fontId="52" fillId="0" borderId="2" xfId="1" applyNumberFormat="1" applyFont="1" applyBorder="1">
      <alignment vertical="center"/>
    </xf>
    <xf numFmtId="177" fontId="53" fillId="0" borderId="2" xfId="1" applyNumberFormat="1" applyFont="1" applyBorder="1">
      <alignment vertical="center"/>
    </xf>
    <xf numFmtId="41" fontId="51" fillId="0" borderId="24" xfId="1" applyFont="1" applyBorder="1">
      <alignment vertical="center"/>
    </xf>
    <xf numFmtId="10" fontId="52" fillId="0" borderId="2" xfId="375" applyNumberFormat="1" applyFont="1" applyBorder="1">
      <alignment vertical="center"/>
    </xf>
    <xf numFmtId="10" fontId="51" fillId="0" borderId="24" xfId="375" applyNumberFormat="1" applyFont="1" applyBorder="1">
      <alignment vertical="center"/>
    </xf>
    <xf numFmtId="177" fontId="52" fillId="5" borderId="2" xfId="1" applyNumberFormat="1" applyFont="1" applyFill="1" applyBorder="1">
      <alignment vertical="center"/>
    </xf>
    <xf numFmtId="177" fontId="53" fillId="5" borderId="2" xfId="1" applyNumberFormat="1" applyFont="1" applyFill="1" applyBorder="1">
      <alignment vertical="center"/>
    </xf>
    <xf numFmtId="10" fontId="52" fillId="5" borderId="18" xfId="375" applyNumberFormat="1" applyFont="1" applyFill="1" applyBorder="1">
      <alignment vertical="center"/>
    </xf>
    <xf numFmtId="10" fontId="51" fillId="5" borderId="25" xfId="375" applyNumberFormat="1" applyFont="1" applyFill="1" applyBorder="1">
      <alignment vertical="center"/>
    </xf>
    <xf numFmtId="0" fontId="51" fillId="0" borderId="18" xfId="2" applyFont="1" applyBorder="1" applyAlignment="1">
      <alignment horizontal="center" vertical="center"/>
    </xf>
    <xf numFmtId="177" fontId="52" fillId="0" borderId="18" xfId="1" applyNumberFormat="1" applyFont="1" applyBorder="1">
      <alignment vertical="center"/>
    </xf>
    <xf numFmtId="177" fontId="53" fillId="0" borderId="18" xfId="1" applyNumberFormat="1" applyFont="1" applyBorder="1">
      <alignment vertical="center"/>
    </xf>
    <xf numFmtId="41" fontId="51" fillId="0" borderId="25" xfId="1" applyFont="1" applyBorder="1">
      <alignment vertical="center"/>
    </xf>
    <xf numFmtId="0" fontId="51" fillId="0" borderId="14" xfId="2" applyFont="1" applyFill="1" applyBorder="1" applyAlignment="1">
      <alignment horizontal="center" vertical="center"/>
    </xf>
    <xf numFmtId="10" fontId="53" fillId="0" borderId="14" xfId="375" applyNumberFormat="1" applyFont="1" applyBorder="1">
      <alignment vertical="center"/>
    </xf>
    <xf numFmtId="10" fontId="54" fillId="0" borderId="26" xfId="375" applyNumberFormat="1" applyFont="1" applyBorder="1">
      <alignment vertical="center"/>
    </xf>
    <xf numFmtId="177" fontId="52" fillId="4" borderId="28" xfId="2" applyNumberFormat="1" applyFont="1" applyFill="1" applyBorder="1">
      <alignment vertical="center"/>
    </xf>
    <xf numFmtId="10" fontId="52" fillId="0" borderId="20" xfId="375" applyNumberFormat="1" applyFont="1" applyBorder="1">
      <alignment vertical="center"/>
    </xf>
    <xf numFmtId="10" fontId="52" fillId="5" borderId="21" xfId="375" applyNumberFormat="1" applyFont="1" applyFill="1" applyBorder="1">
      <alignment vertical="center"/>
    </xf>
    <xf numFmtId="177" fontId="51" fillId="2" borderId="4" xfId="2" applyNumberFormat="1" applyFont="1" applyFill="1" applyBorder="1" applyAlignment="1">
      <alignment horizontal="center" vertical="center"/>
    </xf>
    <xf numFmtId="177" fontId="53" fillId="0" borderId="20" xfId="1" applyNumberFormat="1" applyFont="1" applyBorder="1">
      <alignment vertical="center"/>
    </xf>
    <xf numFmtId="177" fontId="53" fillId="5" borderId="20" xfId="1" applyNumberFormat="1" applyFont="1" applyFill="1" applyBorder="1">
      <alignment vertical="center"/>
    </xf>
    <xf numFmtId="10" fontId="53" fillId="0" borderId="22" xfId="375" applyNumberFormat="1" applyFont="1" applyBorder="1">
      <alignment vertical="center"/>
    </xf>
    <xf numFmtId="177" fontId="53" fillId="4" borderId="20" xfId="2" applyNumberFormat="1" applyFont="1" applyFill="1" applyBorder="1">
      <alignment vertical="center"/>
    </xf>
    <xf numFmtId="177" fontId="53" fillId="0" borderId="21" xfId="1" applyNumberFormat="1" applyFont="1" applyBorder="1">
      <alignment vertical="center"/>
    </xf>
    <xf numFmtId="177" fontId="53" fillId="4" borderId="28" xfId="2" applyNumberFormat="1" applyFont="1" applyFill="1" applyBorder="1">
      <alignment vertical="center"/>
    </xf>
    <xf numFmtId="177" fontId="51" fillId="2" borderId="29" xfId="2" applyNumberFormat="1" applyFont="1" applyFill="1" applyBorder="1" applyAlignment="1">
      <alignment horizontal="center" vertical="center"/>
    </xf>
    <xf numFmtId="10" fontId="52" fillId="4" borderId="30" xfId="375" applyNumberFormat="1" applyFont="1" applyFill="1" applyBorder="1">
      <alignment vertical="center"/>
    </xf>
    <xf numFmtId="10" fontId="52" fillId="5" borderId="30" xfId="375" applyNumberFormat="1" applyFont="1" applyFill="1" applyBorder="1">
      <alignment vertical="center"/>
    </xf>
    <xf numFmtId="10" fontId="52" fillId="0" borderId="30" xfId="375" applyNumberFormat="1" applyFont="1" applyBorder="1">
      <alignment vertical="center"/>
    </xf>
    <xf numFmtId="10" fontId="52" fillId="5" borderId="31" xfId="375" applyNumberFormat="1" applyFont="1" applyFill="1" applyBorder="1">
      <alignment vertical="center"/>
    </xf>
    <xf numFmtId="10" fontId="53" fillId="0" borderId="32" xfId="375" applyNumberFormat="1" applyFont="1" applyBorder="1">
      <alignment vertical="center"/>
    </xf>
    <xf numFmtId="177" fontId="52" fillId="0" borderId="30" xfId="1" applyNumberFormat="1" applyFont="1" applyBorder="1">
      <alignment vertical="center"/>
    </xf>
    <xf numFmtId="177" fontId="52" fillId="5" borderId="30" xfId="1" applyNumberFormat="1" applyFont="1" applyFill="1" applyBorder="1">
      <alignment vertical="center"/>
    </xf>
    <xf numFmtId="177" fontId="52" fillId="0" borderId="31" xfId="1" applyNumberFormat="1" applyFont="1" applyBorder="1">
      <alignment vertical="center"/>
    </xf>
    <xf numFmtId="177" fontId="51" fillId="2" borderId="33" xfId="2" applyNumberFormat="1" applyFont="1" applyFill="1" applyBorder="1" applyAlignment="1">
      <alignment horizontal="center" vertical="center"/>
    </xf>
    <xf numFmtId="10" fontId="52" fillId="4" borderId="34" xfId="375" applyNumberFormat="1" applyFont="1" applyFill="1" applyBorder="1">
      <alignment vertical="center"/>
    </xf>
    <xf numFmtId="10" fontId="52" fillId="5" borderId="34" xfId="375" applyNumberFormat="1" applyFont="1" applyFill="1" applyBorder="1">
      <alignment vertical="center"/>
    </xf>
    <xf numFmtId="10" fontId="52" fillId="0" borderId="34" xfId="375" applyNumberFormat="1" applyFont="1" applyBorder="1">
      <alignment vertical="center"/>
    </xf>
    <xf numFmtId="10" fontId="52" fillId="5" borderId="35" xfId="375" applyNumberFormat="1" applyFont="1" applyFill="1" applyBorder="1">
      <alignment vertical="center"/>
    </xf>
    <xf numFmtId="10" fontId="53" fillId="0" borderId="36" xfId="375" applyNumberFormat="1" applyFont="1" applyBorder="1">
      <alignment vertical="center"/>
    </xf>
    <xf numFmtId="177" fontId="52" fillId="4" borderId="34" xfId="2" applyNumberFormat="1" applyFont="1" applyFill="1" applyBorder="1">
      <alignment vertical="center"/>
    </xf>
    <xf numFmtId="177" fontId="52" fillId="5" borderId="37" xfId="2" applyNumberFormat="1" applyFont="1" applyFill="1" applyBorder="1">
      <alignment vertical="center"/>
    </xf>
    <xf numFmtId="177" fontId="52" fillId="0" borderId="34" xfId="1" applyNumberFormat="1" applyFont="1" applyBorder="1">
      <alignment vertical="center"/>
    </xf>
    <xf numFmtId="177" fontId="52" fillId="5" borderId="34" xfId="1" applyNumberFormat="1" applyFont="1" applyFill="1" applyBorder="1">
      <alignment vertical="center"/>
    </xf>
    <xf numFmtId="177" fontId="52" fillId="0" borderId="35" xfId="1" applyNumberFormat="1" applyFont="1" applyBorder="1">
      <alignment vertical="center"/>
    </xf>
    <xf numFmtId="177" fontId="52" fillId="4" borderId="38" xfId="2" applyNumberFormat="1" applyFont="1" applyFill="1" applyBorder="1">
      <alignment vertical="center"/>
    </xf>
    <xf numFmtId="177" fontId="52" fillId="5" borderId="30" xfId="2" applyNumberFormat="1" applyFont="1" applyFill="1" applyBorder="1">
      <alignment vertical="center"/>
    </xf>
    <xf numFmtId="10" fontId="50" fillId="0" borderId="0" xfId="375" applyNumberFormat="1" applyFont="1">
      <alignment vertical="center"/>
    </xf>
    <xf numFmtId="192" fontId="0" fillId="0" borderId="0" xfId="0" applyNumberFormat="1">
      <alignment vertical="center"/>
    </xf>
    <xf numFmtId="177" fontId="53" fillId="4" borderId="39" xfId="2" applyNumberFormat="1" applyFont="1" applyFill="1" applyBorder="1">
      <alignment vertical="center"/>
    </xf>
    <xf numFmtId="177" fontId="53" fillId="0" borderId="27" xfId="1" applyNumberFormat="1" applyFont="1" applyBorder="1">
      <alignment vertical="center"/>
    </xf>
    <xf numFmtId="177" fontId="53" fillId="5" borderId="27" xfId="1" applyNumberFormat="1" applyFont="1" applyFill="1" applyBorder="1">
      <alignment vertical="center"/>
    </xf>
    <xf numFmtId="41" fontId="9" fillId="0" borderId="0" xfId="375" applyNumberFormat="1" applyFont="1" applyFill="1" applyBorder="1">
      <alignment vertical="center"/>
    </xf>
    <xf numFmtId="177" fontId="52" fillId="4" borderId="2" xfId="2" applyNumberFormat="1" applyFont="1" applyFill="1" applyBorder="1">
      <alignment vertical="center"/>
    </xf>
    <xf numFmtId="177" fontId="51" fillId="2" borderId="40" xfId="2" applyNumberFormat="1" applyFont="1" applyFill="1" applyBorder="1" applyAlignment="1">
      <alignment horizontal="center" vertical="center"/>
    </xf>
    <xf numFmtId="177" fontId="52" fillId="4" borderId="41" xfId="2" applyNumberFormat="1" applyFont="1" applyFill="1" applyBorder="1">
      <alignment vertical="center"/>
    </xf>
    <xf numFmtId="177" fontId="52" fillId="5" borderId="1" xfId="2" applyNumberFormat="1" applyFont="1" applyFill="1" applyBorder="1">
      <alignment vertical="center"/>
    </xf>
    <xf numFmtId="177" fontId="52" fillId="0" borderId="1" xfId="1" applyNumberFormat="1" applyFont="1" applyBorder="1">
      <alignment vertical="center"/>
    </xf>
    <xf numFmtId="177" fontId="52" fillId="5" borderId="1" xfId="1" applyNumberFormat="1" applyFont="1" applyFill="1" applyBorder="1">
      <alignment vertical="center"/>
    </xf>
    <xf numFmtId="177" fontId="52" fillId="0" borderId="42" xfId="1" applyNumberFormat="1" applyFont="1" applyBorder="1">
      <alignment vertical="center"/>
    </xf>
    <xf numFmtId="177" fontId="53" fillId="4" borderId="5" xfId="2" applyNumberFormat="1" applyFont="1" applyFill="1" applyBorder="1">
      <alignment vertical="center"/>
    </xf>
    <xf numFmtId="10" fontId="52" fillId="4" borderId="5" xfId="375" applyNumberFormat="1" applyFont="1" applyFill="1" applyBorder="1">
      <alignment vertical="center"/>
    </xf>
    <xf numFmtId="177" fontId="53" fillId="5" borderId="5" xfId="2" applyNumberFormat="1" applyFont="1" applyFill="1" applyBorder="1">
      <alignment vertical="center"/>
    </xf>
    <xf numFmtId="10" fontId="52" fillId="5" borderId="5" xfId="375" applyNumberFormat="1" applyFont="1" applyFill="1" applyBorder="1">
      <alignment vertical="center"/>
    </xf>
    <xf numFmtId="177" fontId="53" fillId="0" borderId="5" xfId="1" applyNumberFormat="1" applyFont="1" applyBorder="1">
      <alignment vertical="center"/>
    </xf>
    <xf numFmtId="10" fontId="52" fillId="0" borderId="5" xfId="375" applyNumberFormat="1" applyFont="1" applyBorder="1">
      <alignment vertical="center"/>
    </xf>
    <xf numFmtId="177" fontId="53" fillId="5" borderId="5" xfId="1" applyNumberFormat="1" applyFont="1" applyFill="1" applyBorder="1">
      <alignment vertical="center"/>
    </xf>
    <xf numFmtId="10" fontId="52" fillId="5" borderId="43" xfId="375" applyNumberFormat="1" applyFont="1" applyFill="1" applyBorder="1">
      <alignment vertical="center"/>
    </xf>
    <xf numFmtId="177" fontId="53" fillId="0" borderId="43" xfId="1" applyNumberFormat="1" applyFont="1" applyBorder="1">
      <alignment vertical="center"/>
    </xf>
    <xf numFmtId="10" fontId="53" fillId="0" borderId="44" xfId="375" applyNumberFormat="1" applyFont="1" applyBorder="1">
      <alignment vertical="center"/>
    </xf>
    <xf numFmtId="177" fontId="52" fillId="4" borderId="45" xfId="2" applyNumberFormat="1" applyFont="1" applyFill="1" applyBorder="1">
      <alignment vertical="center"/>
    </xf>
    <xf numFmtId="10" fontId="51" fillId="5" borderId="46" xfId="375" applyNumberFormat="1" applyFont="1" applyFill="1" applyBorder="1">
      <alignment vertical="center"/>
    </xf>
    <xf numFmtId="10" fontId="51" fillId="0" borderId="46" xfId="375" applyNumberFormat="1" applyFont="1" applyBorder="1">
      <alignment vertical="center"/>
    </xf>
    <xf numFmtId="10" fontId="51" fillId="5" borderId="47" xfId="375" applyNumberFormat="1" applyFont="1" applyFill="1" applyBorder="1">
      <alignment vertical="center"/>
    </xf>
    <xf numFmtId="10" fontId="54" fillId="0" borderId="48" xfId="375" applyNumberFormat="1" applyFont="1" applyBorder="1">
      <alignment vertical="center"/>
    </xf>
    <xf numFmtId="10" fontId="52" fillId="4" borderId="1" xfId="375" applyNumberFormat="1" applyFont="1" applyFill="1" applyBorder="1">
      <alignment vertical="center"/>
    </xf>
    <xf numFmtId="41" fontId="51" fillId="0" borderId="46" xfId="1" applyFont="1" applyBorder="1">
      <alignment vertical="center"/>
    </xf>
    <xf numFmtId="0" fontId="51" fillId="0" borderId="16" xfId="2" applyFont="1" applyBorder="1" applyAlignment="1">
      <alignment horizontal="center" vertical="center"/>
    </xf>
    <xf numFmtId="0" fontId="51" fillId="0" borderId="12" xfId="2" applyFont="1" applyBorder="1" applyAlignment="1">
      <alignment horizontal="center" vertical="center"/>
    </xf>
    <xf numFmtId="0" fontId="6" fillId="0" borderId="0" xfId="2" applyFont="1" applyBorder="1" applyAlignment="1">
      <alignment horizontal="left" vertical="center"/>
    </xf>
    <xf numFmtId="0" fontId="51" fillId="2" borderId="13" xfId="2" applyFont="1" applyFill="1" applyBorder="1" applyAlignment="1">
      <alignment horizontal="center" vertical="center"/>
    </xf>
    <xf numFmtId="0" fontId="51" fillId="2" borderId="17" xfId="2" applyFont="1" applyFill="1" applyBorder="1" applyAlignment="1">
      <alignment horizontal="center" vertical="center"/>
    </xf>
    <xf numFmtId="0" fontId="51" fillId="0" borderId="11" xfId="2" applyFont="1" applyFill="1" applyBorder="1" applyAlignment="1">
      <alignment horizontal="center" vertical="center"/>
    </xf>
    <xf numFmtId="0" fontId="51" fillId="0" borderId="15" xfId="2" applyFont="1" applyFill="1" applyBorder="1" applyAlignment="1">
      <alignment horizontal="center" vertical="center"/>
    </xf>
    <xf numFmtId="0" fontId="51" fillId="5" borderId="16" xfId="2" applyFont="1" applyFill="1" applyBorder="1" applyAlignment="1">
      <alignment horizontal="center" vertical="center"/>
    </xf>
    <xf numFmtId="0" fontId="51" fillId="5" borderId="15" xfId="2" applyFont="1" applyFill="1" applyBorder="1" applyAlignment="1">
      <alignment horizontal="center" vertical="center"/>
    </xf>
    <xf numFmtId="0" fontId="51" fillId="0" borderId="15" xfId="2" applyFont="1" applyBorder="1" applyAlignment="1">
      <alignment horizontal="center"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P11" sqref="P11"/>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22</v>
      </c>
      <c r="B1" s="1"/>
      <c r="C1" s="2"/>
      <c r="D1" s="2"/>
      <c r="E1" s="2"/>
    </row>
    <row r="2" spans="1:19" s="3" customFormat="1" ht="21" customHeight="1" thickBot="1">
      <c r="A2" s="122"/>
      <c r="B2" s="122"/>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3" t="s">
        <v>21</v>
      </c>
      <c r="B5" s="124"/>
      <c r="C5" s="23" t="s">
        <v>8</v>
      </c>
      <c r="D5" s="23" t="s">
        <v>9</v>
      </c>
      <c r="E5" s="23" t="s">
        <v>10</v>
      </c>
      <c r="F5" s="24" t="s">
        <v>11</v>
      </c>
      <c r="G5" s="23" t="s">
        <v>12</v>
      </c>
      <c r="H5" s="23" t="s">
        <v>13</v>
      </c>
      <c r="I5" s="23" t="s">
        <v>14</v>
      </c>
      <c r="J5" s="23" t="s">
        <v>15</v>
      </c>
      <c r="K5" s="23" t="s">
        <v>16</v>
      </c>
      <c r="L5" s="23" t="s">
        <v>17</v>
      </c>
      <c r="M5" s="77" t="s">
        <v>18</v>
      </c>
      <c r="N5" s="68" t="s">
        <v>19</v>
      </c>
      <c r="O5" s="25" t="s">
        <v>20</v>
      </c>
      <c r="P5" s="13"/>
      <c r="Q5" s="13"/>
    </row>
    <row r="6" spans="1:19" s="3" customFormat="1" ht="22.5" customHeight="1">
      <c r="A6" s="125" t="s">
        <v>6</v>
      </c>
      <c r="B6" s="26" t="s">
        <v>0</v>
      </c>
      <c r="C6" s="58">
        <v>71139</v>
      </c>
      <c r="D6" s="27">
        <v>61808</v>
      </c>
      <c r="E6" s="67">
        <v>60356</v>
      </c>
      <c r="F6" s="65">
        <v>52209</v>
      </c>
      <c r="G6" s="27">
        <v>59073</v>
      </c>
      <c r="H6" s="92">
        <v>62087</v>
      </c>
      <c r="I6" s="67">
        <v>73377</v>
      </c>
      <c r="J6" s="67">
        <v>69725</v>
      </c>
      <c r="K6" s="27">
        <v>63792</v>
      </c>
      <c r="L6" s="27">
        <v>64430</v>
      </c>
      <c r="M6" s="83">
        <v>62109</v>
      </c>
      <c r="N6" s="88">
        <v>72764</v>
      </c>
      <c r="O6" s="28">
        <f>SUM(C6:N6)</f>
        <v>772869</v>
      </c>
      <c r="P6" s="11" t="e">
        <f>O6-#REF!</f>
        <v>#REF!</v>
      </c>
      <c r="Q6" s="95"/>
      <c r="R6" s="7"/>
    </row>
    <row r="7" spans="1:19" s="3" customFormat="1" ht="22.5" customHeight="1">
      <c r="A7" s="126"/>
      <c r="B7" s="26" t="s">
        <v>7</v>
      </c>
      <c r="C7" s="29">
        <v>1.2035337800349932E-2</v>
      </c>
      <c r="D7" s="29">
        <v>-4.9424454640586424E-3</v>
      </c>
      <c r="E7" s="29">
        <v>9.7366748084450894E-3</v>
      </c>
      <c r="F7" s="30">
        <v>-9.7385982504062829E-2</v>
      </c>
      <c r="G7" s="29">
        <v>-5.0792171481826687E-2</v>
      </c>
      <c r="H7" s="29">
        <v>-3.4897096312876963E-2</v>
      </c>
      <c r="I7" s="29">
        <v>0.1759888454388101</v>
      </c>
      <c r="J7" s="29">
        <v>6.9057512150994205E-2</v>
      </c>
      <c r="K7" s="29">
        <v>0.12938177182919053</v>
      </c>
      <c r="L7" s="29">
        <v>8.9964812559209628E-2</v>
      </c>
      <c r="M7" s="78">
        <v>4.5887781220530721E-2</v>
      </c>
      <c r="N7" s="69">
        <v>0.12219120618127421</v>
      </c>
      <c r="O7" s="31">
        <v>3.876332611138289E-2</v>
      </c>
      <c r="P7" s="11"/>
      <c r="Q7" s="12"/>
      <c r="S7" s="19" t="e">
        <f>SUM(#REF!)</f>
        <v>#REF!</v>
      </c>
    </row>
    <row r="8" spans="1:19" s="3" customFormat="1" ht="22.5" customHeight="1">
      <c r="A8" s="127" t="s">
        <v>2</v>
      </c>
      <c r="B8" s="32" t="s">
        <v>0</v>
      </c>
      <c r="C8" s="33">
        <v>34570</v>
      </c>
      <c r="D8" s="34">
        <v>23443</v>
      </c>
      <c r="E8" s="34">
        <v>4330</v>
      </c>
      <c r="F8" s="35">
        <v>6624</v>
      </c>
      <c r="G8" s="33">
        <v>4661</v>
      </c>
      <c r="H8" s="36">
        <v>31282</v>
      </c>
      <c r="I8" s="33">
        <v>41846</v>
      </c>
      <c r="J8" s="33">
        <v>46594</v>
      </c>
      <c r="K8" s="34">
        <v>19075</v>
      </c>
      <c r="L8" s="34">
        <v>734</v>
      </c>
      <c r="M8" s="84">
        <v>14165</v>
      </c>
      <c r="N8" s="89">
        <v>38246</v>
      </c>
      <c r="O8" s="37">
        <f t="shared" ref="O8" si="0">SUM(C8:N8)</f>
        <v>265570</v>
      </c>
      <c r="P8" s="11" t="e">
        <f>O8-#REF!</f>
        <v>#REF!</v>
      </c>
      <c r="Q8" s="12"/>
      <c r="S8" s="19"/>
    </row>
    <row r="9" spans="1:19" s="3" customFormat="1" ht="22.5" customHeight="1">
      <c r="A9" s="128"/>
      <c r="B9" s="32" t="s">
        <v>7</v>
      </c>
      <c r="C9" s="38">
        <v>-0.15676756835866035</v>
      </c>
      <c r="D9" s="38">
        <v>7.0554388528632828E-2</v>
      </c>
      <c r="E9" s="38">
        <v>1.045347189418989</v>
      </c>
      <c r="F9" s="39">
        <v>-0.30126582278481018</v>
      </c>
      <c r="G9" s="38">
        <v>-0.30036025217652351</v>
      </c>
      <c r="H9" s="38">
        <v>-6.4729273178461444E-2</v>
      </c>
      <c r="I9" s="38">
        <v>0.75124503034107559</v>
      </c>
      <c r="J9" s="38">
        <v>0.12586685997342029</v>
      </c>
      <c r="K9" s="38">
        <v>-3.8461538461538436E-2</v>
      </c>
      <c r="L9" s="38">
        <v>1.2413793103448256E-2</v>
      </c>
      <c r="M9" s="79">
        <v>0.92380823034089365</v>
      </c>
      <c r="N9" s="70">
        <v>5.1580973329667268E-2</v>
      </c>
      <c r="O9" s="40">
        <v>8.7612674412413938E-2</v>
      </c>
      <c r="P9" s="11"/>
      <c r="Q9" s="12"/>
      <c r="S9" s="19" t="e">
        <f>SUM(#REF!)</f>
        <v>#REF!</v>
      </c>
    </row>
    <row r="10" spans="1:19" s="3" customFormat="1" ht="22.5" customHeight="1">
      <c r="A10" s="120" t="s">
        <v>3</v>
      </c>
      <c r="B10" s="41" t="s">
        <v>1</v>
      </c>
      <c r="C10" s="42">
        <v>0</v>
      </c>
      <c r="D10" s="43">
        <v>0</v>
      </c>
      <c r="E10" s="43">
        <v>0</v>
      </c>
      <c r="F10" s="62">
        <v>0</v>
      </c>
      <c r="G10" s="43">
        <v>72.532799999999995</v>
      </c>
      <c r="H10" s="93">
        <v>342.447</v>
      </c>
      <c r="I10" s="43">
        <v>328.55059999999997</v>
      </c>
      <c r="J10" s="43">
        <v>305.7208</v>
      </c>
      <c r="K10" s="43">
        <v>237.23140000000001</v>
      </c>
      <c r="L10" s="43">
        <v>243.18700000000001</v>
      </c>
      <c r="M10" s="85">
        <v>289.83920000000001</v>
      </c>
      <c r="N10" s="74">
        <v>183.631</v>
      </c>
      <c r="O10" s="44">
        <f>SUM(C10:N10)</f>
        <v>2003.1397999999997</v>
      </c>
      <c r="P10" s="11" t="e">
        <f>O10-#REF!</f>
        <v>#REF!</v>
      </c>
      <c r="Q10" s="95"/>
      <c r="R10" s="7"/>
      <c r="S10" s="19"/>
    </row>
    <row r="11" spans="1:19" s="3" customFormat="1" ht="22.5" customHeight="1">
      <c r="A11" s="129"/>
      <c r="B11" s="26" t="s">
        <v>7</v>
      </c>
      <c r="C11" s="45">
        <v>-1</v>
      </c>
      <c r="D11" s="45" t="e">
        <v>#DIV/0!</v>
      </c>
      <c r="E11" s="45" t="e">
        <v>#DIV/0!</v>
      </c>
      <c r="F11" s="59" t="e">
        <v>#DIV/0!</v>
      </c>
      <c r="G11" s="45" t="e">
        <v>#DIV/0!</v>
      </c>
      <c r="H11" s="45" t="e">
        <v>#DIV/0!</v>
      </c>
      <c r="I11" s="45" t="e">
        <v>#DIV/0!</v>
      </c>
      <c r="J11" s="45" t="e">
        <v>#DIV/0!</v>
      </c>
      <c r="K11" s="45" t="e">
        <v>#DIV/0!</v>
      </c>
      <c r="L11" s="45" t="e">
        <v>#DIV/0!</v>
      </c>
      <c r="M11" s="80" t="e">
        <v>#DIV/0!</v>
      </c>
      <c r="N11" s="71" t="e">
        <v>#DIV/0!</v>
      </c>
      <c r="O11" s="46">
        <v>153.95542731604678</v>
      </c>
      <c r="P11" s="11"/>
      <c r="Q11" s="12"/>
      <c r="S11" s="19" t="e">
        <f>SUM(#REF!)</f>
        <v>#REF!</v>
      </c>
    </row>
    <row r="12" spans="1:19" s="3" customFormat="1" ht="22.5" customHeight="1">
      <c r="A12" s="127" t="s">
        <v>4</v>
      </c>
      <c r="B12" s="32" t="s">
        <v>1</v>
      </c>
      <c r="C12" s="47">
        <v>1212.192</v>
      </c>
      <c r="D12" s="48">
        <v>1128.7294999999999</v>
      </c>
      <c r="E12" s="48">
        <v>1158.5376000000001</v>
      </c>
      <c r="F12" s="63">
        <v>1019.4336</v>
      </c>
      <c r="G12" s="48">
        <v>962.79840000000002</v>
      </c>
      <c r="H12" s="94">
        <v>971.75540000000001</v>
      </c>
      <c r="I12" s="48">
        <v>903.26599999999996</v>
      </c>
      <c r="J12" s="48">
        <v>787.1318</v>
      </c>
      <c r="K12" s="48">
        <v>668.01980000000003</v>
      </c>
      <c r="L12" s="48">
        <v>860.58420000000001</v>
      </c>
      <c r="M12" s="86">
        <v>1043.2226000000001</v>
      </c>
      <c r="N12" s="75">
        <v>1061.0894000000001</v>
      </c>
      <c r="O12" s="37">
        <f>SUM(C12:N12)</f>
        <v>11776.760299999998</v>
      </c>
      <c r="P12" s="11" t="e">
        <f>O12-#REF!</f>
        <v>#REF!</v>
      </c>
      <c r="Q12" s="12"/>
      <c r="S12" s="19"/>
    </row>
    <row r="13" spans="1:19" s="3" customFormat="1" ht="22.5" customHeight="1">
      <c r="A13" s="128"/>
      <c r="B13" s="32" t="s">
        <v>7</v>
      </c>
      <c r="C13" s="49">
        <v>-5.6945321204946442E-3</v>
      </c>
      <c r="D13" s="49">
        <v>-2.901113644449993E-2</v>
      </c>
      <c r="E13" s="49">
        <v>6.9679748510413919E-3</v>
      </c>
      <c r="F13" s="60">
        <v>-6.886959342892407E-2</v>
      </c>
      <c r="G13" s="49">
        <v>-4.420490184321435E-2</v>
      </c>
      <c r="H13" s="49">
        <v>0.11900994741632487</v>
      </c>
      <c r="I13" s="49">
        <v>7.8391623352683792E-2</v>
      </c>
      <c r="J13" s="49">
        <v>0.15145623853125101</v>
      </c>
      <c r="K13" s="49">
        <v>-7.1377534452540359E-2</v>
      </c>
      <c r="L13" s="49">
        <v>-9.1156961742983045E-2</v>
      </c>
      <c r="M13" s="81">
        <v>8.1299928191299609E-2</v>
      </c>
      <c r="N13" s="72">
        <v>4.632280650727294E-3</v>
      </c>
      <c r="O13" s="50">
        <v>5.6042680090251373E-3</v>
      </c>
      <c r="P13" s="11"/>
      <c r="Q13" s="12"/>
      <c r="S13" s="19" t="e">
        <f>SUM(#REF!)</f>
        <v>#REF!</v>
      </c>
    </row>
    <row r="14" spans="1:19" s="3" customFormat="1" ht="22.5" customHeight="1">
      <c r="A14" s="120" t="s">
        <v>5</v>
      </c>
      <c r="B14" s="51" t="s">
        <v>1</v>
      </c>
      <c r="C14" s="52">
        <v>368</v>
      </c>
      <c r="D14" s="53">
        <v>373</v>
      </c>
      <c r="E14" s="43">
        <v>317</v>
      </c>
      <c r="F14" s="66">
        <v>452</v>
      </c>
      <c r="G14" s="53">
        <v>332</v>
      </c>
      <c r="H14" s="93">
        <v>460</v>
      </c>
      <c r="I14" s="43">
        <v>443</v>
      </c>
      <c r="J14" s="43">
        <v>519</v>
      </c>
      <c r="K14" s="53">
        <v>405</v>
      </c>
      <c r="L14" s="53">
        <v>499</v>
      </c>
      <c r="M14" s="87">
        <v>472</v>
      </c>
      <c r="N14" s="76">
        <v>473</v>
      </c>
      <c r="O14" s="54">
        <f>SUM(C14:N14)</f>
        <v>5113</v>
      </c>
      <c r="P14" s="11" t="e">
        <f>O14-#REF!</f>
        <v>#REF!</v>
      </c>
      <c r="Q14" s="12"/>
      <c r="S14" s="19"/>
    </row>
    <row r="15" spans="1:19" ht="22.5" customHeight="1" thickBot="1">
      <c r="A15" s="121"/>
      <c r="B15" s="55" t="s">
        <v>7</v>
      </c>
      <c r="C15" s="56">
        <v>6.0518731988472574E-2</v>
      </c>
      <c r="D15" s="56">
        <v>-6.0453400503778343E-2</v>
      </c>
      <c r="E15" s="56">
        <v>-0.12188365650969524</v>
      </c>
      <c r="F15" s="64">
        <v>-3.8297872340425587E-2</v>
      </c>
      <c r="G15" s="56">
        <v>-1.1904761904761862E-2</v>
      </c>
      <c r="H15" s="56">
        <v>8.7470449172576847E-2</v>
      </c>
      <c r="I15" s="56">
        <v>0.21369863013698631</v>
      </c>
      <c r="J15" s="56">
        <v>0.42191780821917813</v>
      </c>
      <c r="K15" s="56">
        <v>0.28980891719745228</v>
      </c>
      <c r="L15" s="56">
        <v>0.36338797814207657</v>
      </c>
      <c r="M15" s="82">
        <v>0.26881720430107525</v>
      </c>
      <c r="N15" s="73">
        <v>0.54071661237785018</v>
      </c>
      <c r="O15" s="57">
        <v>0.15600271309066249</v>
      </c>
      <c r="P15" s="11"/>
      <c r="Q15" s="12"/>
      <c r="S15" s="19" t="e">
        <f>SUM(#REF!)</f>
        <v>#REF!</v>
      </c>
    </row>
    <row r="16" spans="1:19">
      <c r="C16" s="8"/>
      <c r="D16" s="8"/>
      <c r="E16" s="8"/>
      <c r="F16" s="8"/>
      <c r="G16" s="8"/>
      <c r="H16" s="8"/>
      <c r="I16" s="8"/>
      <c r="J16" s="8"/>
      <c r="K16" s="8"/>
      <c r="L16" s="8"/>
      <c r="M16" s="8"/>
      <c r="N16" s="8"/>
      <c r="O16" s="8"/>
      <c r="P16" s="14"/>
      <c r="Q16" s="14"/>
    </row>
    <row r="17" spans="3:17">
      <c r="C17" s="91"/>
      <c r="D17" s="91"/>
      <c r="E17" s="91"/>
      <c r="F17" s="91"/>
      <c r="G17" s="91"/>
      <c r="H17" s="91"/>
      <c r="I17" s="91"/>
      <c r="J17" s="91"/>
      <c r="K17" s="91"/>
      <c r="L17" s="91"/>
      <c r="M17" s="91"/>
      <c r="N17" s="91"/>
      <c r="O17" s="16"/>
      <c r="P17" s="15"/>
      <c r="Q17" s="18"/>
    </row>
    <row r="18" spans="3:17">
      <c r="C18" s="90"/>
      <c r="D18" s="90"/>
      <c r="E18" s="90"/>
      <c r="F18" s="20"/>
      <c r="G18" s="20"/>
      <c r="H18" s="20"/>
      <c r="I18" s="20"/>
      <c r="J18" s="20"/>
      <c r="K18" s="20"/>
      <c r="L18" s="20"/>
      <c r="M18" s="20"/>
      <c r="N18" s="20">
        <f>SUM(N10,N12)</f>
        <v>1244.7204000000002</v>
      </c>
      <c r="O18" s="21"/>
      <c r="P18" s="15"/>
      <c r="Q18" s="15"/>
    </row>
    <row r="19" spans="3:17">
      <c r="C19" s="22"/>
      <c r="D19" s="22"/>
      <c r="E19" s="22"/>
      <c r="F19" s="22"/>
      <c r="G19" s="22"/>
      <c r="H19" s="22"/>
      <c r="I19" s="22"/>
      <c r="J19" s="22"/>
      <c r="K19" s="22"/>
      <c r="L19" s="22"/>
      <c r="M19" s="22"/>
      <c r="N19" s="22"/>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A09F8-1741-48A8-9C91-6664D4C0CCFD}">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A2" sqref="A2:O2"/>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22"/>
      <c r="B2" s="122"/>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3" t="s">
        <v>21</v>
      </c>
      <c r="B5" s="124"/>
      <c r="C5" s="68" t="s">
        <v>8</v>
      </c>
      <c r="D5" s="61" t="s">
        <v>9</v>
      </c>
      <c r="E5" s="23" t="s">
        <v>10</v>
      </c>
      <c r="F5" s="24" t="s">
        <v>11</v>
      </c>
      <c r="G5" s="23" t="s">
        <v>12</v>
      </c>
      <c r="H5" s="23" t="s">
        <v>13</v>
      </c>
      <c r="I5" s="23" t="s">
        <v>14</v>
      </c>
      <c r="J5" s="23" t="s">
        <v>15</v>
      </c>
      <c r="K5" s="23" t="s">
        <v>16</v>
      </c>
      <c r="L5" s="23" t="s">
        <v>17</v>
      </c>
      <c r="M5" s="23" t="s">
        <v>18</v>
      </c>
      <c r="N5" s="97" t="s">
        <v>19</v>
      </c>
      <c r="O5" s="25" t="s">
        <v>20</v>
      </c>
      <c r="P5" s="13"/>
      <c r="Q5" s="13"/>
    </row>
    <row r="6" spans="1:19" s="3" customFormat="1" ht="22.5" customHeight="1">
      <c r="A6" s="125" t="s">
        <v>6</v>
      </c>
      <c r="B6" s="26" t="s">
        <v>0</v>
      </c>
      <c r="C6" s="113">
        <v>74420</v>
      </c>
      <c r="D6" s="103"/>
      <c r="E6" s="67"/>
      <c r="F6" s="65"/>
      <c r="G6" s="27"/>
      <c r="H6" s="92"/>
      <c r="I6" s="67"/>
      <c r="J6" s="67"/>
      <c r="K6" s="27"/>
      <c r="L6" s="27"/>
      <c r="M6" s="96"/>
      <c r="N6" s="98"/>
      <c r="O6" s="28">
        <f>SUM(C6:N6)</f>
        <v>74420</v>
      </c>
      <c r="P6" s="11"/>
      <c r="Q6" s="95"/>
      <c r="R6" s="7"/>
    </row>
    <row r="7" spans="1:19" s="3" customFormat="1" ht="22.5" customHeight="1">
      <c r="A7" s="126"/>
      <c r="B7" s="26" t="s">
        <v>7</v>
      </c>
      <c r="C7" s="69">
        <f>(C6/'2024년도'!C6)-1</f>
        <v>4.6120974430340578E-2</v>
      </c>
      <c r="D7" s="104">
        <f>(D6/'2024년도'!D6)-1</f>
        <v>-1</v>
      </c>
      <c r="E7" s="29">
        <f>(E6/'2024년도'!E6)-1</f>
        <v>-1</v>
      </c>
      <c r="F7" s="29">
        <f>(F6/'2024년도'!F6)-1</f>
        <v>-1</v>
      </c>
      <c r="G7" s="29">
        <f>(G6/'2024년도'!G6)-1</f>
        <v>-1</v>
      </c>
      <c r="H7" s="29">
        <f>(H6/'2024년도'!H6)-1</f>
        <v>-1</v>
      </c>
      <c r="I7" s="29">
        <f>(I6/'2024년도'!I6)-1</f>
        <v>-1</v>
      </c>
      <c r="J7" s="29">
        <f>(J6/'2024년도'!J6)-1</f>
        <v>-1</v>
      </c>
      <c r="K7" s="29">
        <f>(K6/'2024년도'!K6)-1</f>
        <v>-1</v>
      </c>
      <c r="L7" s="29">
        <f>(L6/'2024년도'!L6)-1</f>
        <v>-1</v>
      </c>
      <c r="M7" s="29">
        <f>(M6/'2024년도'!M6)-1</f>
        <v>-1</v>
      </c>
      <c r="N7" s="118">
        <f>(N6/'2024년도'!N6)-1</f>
        <v>-1</v>
      </c>
      <c r="O7" s="31">
        <f>(O6/S7)-1</f>
        <v>4.6120974430340578E-2</v>
      </c>
      <c r="P7" s="11"/>
      <c r="Q7" s="12"/>
      <c r="S7" s="19">
        <f>SUM('2024년도'!C6)</f>
        <v>71139</v>
      </c>
    </row>
    <row r="8" spans="1:19" s="3" customFormat="1" ht="22.5" customHeight="1">
      <c r="A8" s="127" t="s">
        <v>2</v>
      </c>
      <c r="B8" s="32" t="s">
        <v>0</v>
      </c>
      <c r="C8" s="89">
        <v>40334</v>
      </c>
      <c r="D8" s="105"/>
      <c r="E8" s="34"/>
      <c r="F8" s="35"/>
      <c r="G8" s="33"/>
      <c r="H8" s="36"/>
      <c r="I8" s="33"/>
      <c r="J8" s="33"/>
      <c r="K8" s="34"/>
      <c r="L8" s="34"/>
      <c r="M8" s="36"/>
      <c r="N8" s="99"/>
      <c r="O8" s="37">
        <f t="shared" ref="O8" si="0">SUM(C8:N8)</f>
        <v>40334</v>
      </c>
      <c r="P8" s="11"/>
      <c r="Q8" s="12"/>
      <c r="S8" s="19"/>
    </row>
    <row r="9" spans="1:19" s="3" customFormat="1" ht="22.5" customHeight="1">
      <c r="A9" s="128"/>
      <c r="B9" s="32" t="s">
        <v>7</v>
      </c>
      <c r="C9" s="70">
        <f>(C8/'2024년도'!C8)-1</f>
        <v>0.16673416256870111</v>
      </c>
      <c r="D9" s="106">
        <f>(D8/'2024년도'!D8)-1</f>
        <v>-1</v>
      </c>
      <c r="E9" s="38">
        <f>(E8/'2024년도'!E8)-1</f>
        <v>-1</v>
      </c>
      <c r="F9" s="38">
        <f>(F8/'2024년도'!F8)-1</f>
        <v>-1</v>
      </c>
      <c r="G9" s="38">
        <f>(G8/'2024년도'!G8)-1</f>
        <v>-1</v>
      </c>
      <c r="H9" s="38">
        <f>(H8/'2024년도'!H8)-1</f>
        <v>-1</v>
      </c>
      <c r="I9" s="38">
        <f>(I8/'2024년도'!I8)-1</f>
        <v>-1</v>
      </c>
      <c r="J9" s="38">
        <f>(J8/'2024년도'!J8)-1</f>
        <v>-1</v>
      </c>
      <c r="K9" s="38">
        <f>(K8/'2024년도'!K8)-1</f>
        <v>-1</v>
      </c>
      <c r="L9" s="38">
        <f>(L8/'2024년도'!L8)-1</f>
        <v>-1</v>
      </c>
      <c r="M9" s="38">
        <f>(M8/'2024년도'!M8)-1</f>
        <v>-1</v>
      </c>
      <c r="N9" s="38">
        <f>(N8/'2024년도'!N8)-1</f>
        <v>-1</v>
      </c>
      <c r="O9" s="114">
        <f>(O8/S9)-1</f>
        <v>0.16673416256870111</v>
      </c>
      <c r="P9" s="11"/>
      <c r="Q9" s="12"/>
      <c r="S9" s="19">
        <f>SUM('2024년도'!C8)</f>
        <v>34570</v>
      </c>
    </row>
    <row r="10" spans="1:19" s="3" customFormat="1" ht="22.5" customHeight="1">
      <c r="A10" s="120" t="s">
        <v>3</v>
      </c>
      <c r="B10" s="41" t="s">
        <v>1</v>
      </c>
      <c r="C10" s="74">
        <v>215.39420000000001</v>
      </c>
      <c r="D10" s="107"/>
      <c r="E10" s="43"/>
      <c r="F10" s="62"/>
      <c r="G10" s="43"/>
      <c r="H10" s="93"/>
      <c r="I10" s="43"/>
      <c r="J10" s="43"/>
      <c r="K10" s="43"/>
      <c r="L10" s="43"/>
      <c r="M10" s="42"/>
      <c r="N10" s="100"/>
      <c r="O10" s="44">
        <f>SUM(C10:N10)</f>
        <v>215.39420000000001</v>
      </c>
      <c r="P10" s="11"/>
      <c r="Q10" s="95"/>
      <c r="R10" s="7"/>
      <c r="S10" s="19"/>
    </row>
    <row r="11" spans="1:19" s="3" customFormat="1" ht="22.5" customHeight="1">
      <c r="A11" s="129"/>
      <c r="B11" s="26" t="s">
        <v>7</v>
      </c>
      <c r="C11" s="71" t="e">
        <f>(C10/'2024년도'!C10)-1</f>
        <v>#DIV/0!</v>
      </c>
      <c r="D11" s="108" t="e">
        <f>(D10/'2024년도'!D10)-1</f>
        <v>#DIV/0!</v>
      </c>
      <c r="E11" s="45" t="e">
        <f>(E10/'2024년도'!E10)-1</f>
        <v>#DIV/0!</v>
      </c>
      <c r="F11" s="45" t="e">
        <f>(F10/'2024년도'!F10)-1</f>
        <v>#DIV/0!</v>
      </c>
      <c r="G11" s="45">
        <f>(G10/'2024년도'!G10)-1</f>
        <v>-1</v>
      </c>
      <c r="H11" s="45">
        <f>(H10/'2024년도'!H10)-1</f>
        <v>-1</v>
      </c>
      <c r="I11" s="45">
        <f>(I10/'2024년도'!I10)-1</f>
        <v>-1</v>
      </c>
      <c r="J11" s="45">
        <f>(J10/'2024년도'!J10)-1</f>
        <v>-1</v>
      </c>
      <c r="K11" s="45">
        <f>(K10/'2024년도'!K10)-1</f>
        <v>-1</v>
      </c>
      <c r="L11" s="45">
        <f>(L10/'2024년도'!L10)-1</f>
        <v>-1</v>
      </c>
      <c r="M11" s="45">
        <f>(M10/'2024년도'!M10)-1</f>
        <v>-1</v>
      </c>
      <c r="N11" s="45">
        <f>(N10/'2024년도'!N10)-1</f>
        <v>-1</v>
      </c>
      <c r="O11" s="115" t="e">
        <f>(O10/S11)-1</f>
        <v>#DIV/0!</v>
      </c>
      <c r="P11" s="11"/>
      <c r="Q11" s="12"/>
      <c r="S11" s="19">
        <f>SUM('2024년도'!C10)</f>
        <v>0</v>
      </c>
    </row>
    <row r="12" spans="1:19" s="3" customFormat="1" ht="22.5" customHeight="1">
      <c r="A12" s="127" t="s">
        <v>4</v>
      </c>
      <c r="B12" s="32" t="s">
        <v>1</v>
      </c>
      <c r="C12" s="75">
        <v>978.70360000000005</v>
      </c>
      <c r="D12" s="109"/>
      <c r="E12" s="48"/>
      <c r="F12" s="63"/>
      <c r="G12" s="48"/>
      <c r="H12" s="94"/>
      <c r="I12" s="48"/>
      <c r="J12" s="48"/>
      <c r="K12" s="48"/>
      <c r="L12" s="48"/>
      <c r="M12" s="47"/>
      <c r="N12" s="101"/>
      <c r="O12" s="37">
        <f>SUM(C12:N12)</f>
        <v>978.70360000000005</v>
      </c>
      <c r="P12" s="11"/>
      <c r="Q12" s="12"/>
      <c r="S12" s="19"/>
    </row>
    <row r="13" spans="1:19" s="3" customFormat="1" ht="22.5" customHeight="1">
      <c r="A13" s="128"/>
      <c r="B13" s="32" t="s">
        <v>7</v>
      </c>
      <c r="C13" s="72">
        <f>(C12/'2024년도'!C12)-1</f>
        <v>-0.19261668118581876</v>
      </c>
      <c r="D13" s="110">
        <f>(D12/'2024년도'!D12)-1</f>
        <v>-1</v>
      </c>
      <c r="E13" s="49">
        <f>(E12/'2024년도'!E12)-1</f>
        <v>-1</v>
      </c>
      <c r="F13" s="49">
        <f>(F12/'2024년도'!F12)-1</f>
        <v>-1</v>
      </c>
      <c r="G13" s="49">
        <f>(G12/'2024년도'!G12)-1</f>
        <v>-1</v>
      </c>
      <c r="H13" s="49">
        <f>(H12/'2024년도'!H12)-1</f>
        <v>-1</v>
      </c>
      <c r="I13" s="49">
        <f>(I12/'2024년도'!I12)-1</f>
        <v>-1</v>
      </c>
      <c r="J13" s="49">
        <f>(J12/'2024년도'!J12)-1</f>
        <v>-1</v>
      </c>
      <c r="K13" s="49">
        <f>(K12/'2024년도'!K12)-1</f>
        <v>-1</v>
      </c>
      <c r="L13" s="49">
        <f>(L12/'2024년도'!L12)-1</f>
        <v>-1</v>
      </c>
      <c r="M13" s="49">
        <f>(M12/'2024년도'!M12)-1</f>
        <v>-1</v>
      </c>
      <c r="N13" s="49">
        <f>(N12/'2024년도'!N12)-1</f>
        <v>-1</v>
      </c>
      <c r="O13" s="116">
        <f>(O12/S13)-1</f>
        <v>-0.19261668118581876</v>
      </c>
      <c r="P13" s="11"/>
      <c r="Q13" s="12"/>
      <c r="S13" s="19">
        <f>SUM('2024년도'!C12)</f>
        <v>1212.192</v>
      </c>
    </row>
    <row r="14" spans="1:19" s="3" customFormat="1" ht="22.5" customHeight="1">
      <c r="A14" s="120" t="s">
        <v>5</v>
      </c>
      <c r="B14" s="51" t="s">
        <v>1</v>
      </c>
      <c r="C14" s="76">
        <v>471</v>
      </c>
      <c r="D14" s="111"/>
      <c r="E14" s="43"/>
      <c r="F14" s="66"/>
      <c r="G14" s="53"/>
      <c r="H14" s="93"/>
      <c r="I14" s="43"/>
      <c r="J14" s="43"/>
      <c r="K14" s="53"/>
      <c r="L14" s="53"/>
      <c r="M14" s="52"/>
      <c r="N14" s="102"/>
      <c r="O14" s="119">
        <f>SUM(C14:N14)</f>
        <v>471</v>
      </c>
      <c r="P14" s="11"/>
      <c r="Q14" s="12"/>
      <c r="S14" s="19"/>
    </row>
    <row r="15" spans="1:19" ht="22.5" customHeight="1" thickBot="1">
      <c r="A15" s="121"/>
      <c r="B15" s="55" t="s">
        <v>7</v>
      </c>
      <c r="C15" s="73">
        <f>(C14/'2024년도'!C14)-1</f>
        <v>0.27989130434782616</v>
      </c>
      <c r="D15" s="112">
        <f>(D14/'2024년도'!D14)-1</f>
        <v>-1</v>
      </c>
      <c r="E15" s="56">
        <f>(E14/'2024년도'!E14)-1</f>
        <v>-1</v>
      </c>
      <c r="F15" s="56">
        <f>(F14/'2024년도'!F14)-1</f>
        <v>-1</v>
      </c>
      <c r="G15" s="56">
        <f>(G14/'2024년도'!G14)-1</f>
        <v>-1</v>
      </c>
      <c r="H15" s="56">
        <f>(H14/'2024년도'!H14)-1</f>
        <v>-1</v>
      </c>
      <c r="I15" s="56">
        <f>(I14/'2024년도'!I14)-1</f>
        <v>-1</v>
      </c>
      <c r="J15" s="56">
        <f>(J14/'2024년도'!J14)-1</f>
        <v>-1</v>
      </c>
      <c r="K15" s="56">
        <f>(K14/'2024년도'!K14)-1</f>
        <v>-1</v>
      </c>
      <c r="L15" s="56">
        <f>(L14/'2024년도'!L14)-1</f>
        <v>-1</v>
      </c>
      <c r="M15" s="56">
        <f>(M14/'2024년도'!M14)-1</f>
        <v>-1</v>
      </c>
      <c r="N15" s="56">
        <f>(N14/'2024년도'!N14)-1</f>
        <v>-1</v>
      </c>
      <c r="O15" s="117">
        <f>(O14/S15)-1</f>
        <v>0.27989130434782616</v>
      </c>
      <c r="P15" s="11"/>
      <c r="Q15" s="12"/>
      <c r="S15" s="19">
        <f>SUM('2024년도'!C14)</f>
        <v>368</v>
      </c>
    </row>
    <row r="16" spans="1:19">
      <c r="C16" s="8"/>
      <c r="D16" s="8"/>
      <c r="E16" s="8"/>
      <c r="F16" s="8"/>
      <c r="G16" s="8"/>
      <c r="H16" s="8"/>
      <c r="I16" s="8"/>
      <c r="J16" s="8"/>
      <c r="K16" s="8"/>
      <c r="L16" s="8"/>
      <c r="M16" s="8"/>
      <c r="N16" s="8"/>
      <c r="O16" s="8"/>
      <c r="P16" s="14"/>
      <c r="Q16" s="14"/>
    </row>
    <row r="17" spans="3:17">
      <c r="C17" s="91"/>
      <c r="D17" s="91"/>
      <c r="E17" s="91"/>
      <c r="F17" s="91"/>
      <c r="G17" s="91"/>
      <c r="H17" s="91"/>
      <c r="I17" s="91"/>
      <c r="J17" s="91"/>
      <c r="K17" s="91"/>
      <c r="L17" s="91"/>
      <c r="M17" s="91"/>
      <c r="N17" s="91"/>
      <c r="O17" s="16"/>
      <c r="P17" s="15"/>
      <c r="Q17" s="18"/>
    </row>
    <row r="18" spans="3:17">
      <c r="C18" s="90"/>
      <c r="D18" s="90"/>
      <c r="E18" s="90"/>
      <c r="F18" s="20"/>
      <c r="G18" s="20"/>
      <c r="H18" s="20"/>
      <c r="I18" s="20"/>
      <c r="J18" s="20"/>
      <c r="K18" s="20"/>
      <c r="L18" s="20"/>
      <c r="M18" s="20"/>
      <c r="N18" s="20">
        <f>SUM(N10,N12)</f>
        <v>0</v>
      </c>
      <c r="O18" s="21"/>
      <c r="P18" s="15"/>
      <c r="Q18" s="15"/>
    </row>
    <row r="19" spans="3:17">
      <c r="C19" s="22"/>
      <c r="D19" s="22"/>
      <c r="E19" s="22"/>
      <c r="F19" s="22"/>
      <c r="G19" s="22"/>
      <c r="H19" s="22"/>
      <c r="I19" s="22"/>
      <c r="J19" s="22"/>
      <c r="K19" s="22"/>
      <c r="L19" s="22"/>
      <c r="M19" s="22"/>
      <c r="N19" s="22"/>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2024년도</vt:lpstr>
      <vt:lpstr>2025년도</vt:lpstr>
      <vt:lpstr>'2024년도'!Print_Area</vt:lpstr>
      <vt:lpstr>'2025년도'!Print_Area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2025-02-24T06:34:23Z</dcterms:modified>
</cp:coreProperties>
</file>