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S:\back-up(20260313)\2026 안전총무\2605 에너지관리\"/>
    </mc:Choice>
  </mc:AlternateContent>
  <xr:revisionPtr revIDLastSave="0" documentId="13_ncr:1_{9B4A3E03-A186-40FB-B16D-479175A6D034}" xr6:coauthVersionLast="47" xr6:coauthVersionMax="47" xr10:uidLastSave="{00000000-0000-0000-0000-000000000000}"/>
  <bookViews>
    <workbookView xWindow="29340" yWindow="1575" windowWidth="27225" windowHeight="13200" activeTab="1" xr2:uid="{00000000-000D-0000-FFFF-FFFF00000000}"/>
  </bookViews>
  <sheets>
    <sheet name="2025년도" sheetId="1" r:id="rId1"/>
    <sheet name="2026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'2025년도'!$A$1:$P$13</definedName>
    <definedName name="_xlnm.Print_Area" localSheetId="1">'2026년도'!$A$1:$P$13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3" i="2" l="1"/>
  <c r="T11" i="2"/>
  <c r="T9" i="2"/>
  <c r="T7" i="2"/>
  <c r="T5" i="2"/>
  <c r="P18" i="1" l="1"/>
  <c r="O17" i="1"/>
  <c r="P17" i="1" s="1"/>
  <c r="O18" i="1"/>
  <c r="P19" i="1" l="1"/>
  <c r="H16" i="1" l="1"/>
  <c r="G16" i="1"/>
  <c r="F16" i="1"/>
  <c r="E16" i="1"/>
  <c r="D16" i="1"/>
  <c r="H15" i="1"/>
  <c r="G15" i="1"/>
  <c r="F15" i="1"/>
  <c r="E15" i="1"/>
  <c r="D15" i="1"/>
  <c r="H18" i="2"/>
  <c r="C16" i="1"/>
  <c r="C15" i="1"/>
  <c r="I19" i="2"/>
  <c r="J19" i="2"/>
  <c r="K19" i="2"/>
  <c r="L19" i="2"/>
  <c r="M19" i="2"/>
  <c r="N19" i="2"/>
  <c r="I18" i="2"/>
  <c r="J18" i="2"/>
  <c r="K18" i="2"/>
  <c r="L18" i="2"/>
  <c r="M18" i="2"/>
  <c r="N18" i="2"/>
  <c r="H5" i="2"/>
  <c r="H19" i="2"/>
  <c r="D18" i="2"/>
  <c r="E18" i="2"/>
  <c r="F18" i="2"/>
  <c r="G18" i="2"/>
  <c r="D19" i="2"/>
  <c r="E19" i="2"/>
  <c r="F19" i="2"/>
  <c r="G19" i="2"/>
  <c r="C19" i="2"/>
  <c r="C18" i="2"/>
  <c r="D13" i="2"/>
  <c r="E13" i="2"/>
  <c r="F13" i="2"/>
  <c r="G13" i="2"/>
  <c r="H13" i="2"/>
  <c r="I13" i="2"/>
  <c r="J13" i="2"/>
  <c r="K13" i="2"/>
  <c r="L13" i="2"/>
  <c r="M13" i="2"/>
  <c r="N13" i="2"/>
  <c r="D11" i="2"/>
  <c r="E11" i="2"/>
  <c r="F11" i="2"/>
  <c r="G11" i="2"/>
  <c r="H11" i="2"/>
  <c r="I11" i="2"/>
  <c r="J11" i="2"/>
  <c r="K11" i="2"/>
  <c r="L11" i="2"/>
  <c r="M11" i="2"/>
  <c r="N11" i="2"/>
  <c r="D9" i="2"/>
  <c r="E9" i="2"/>
  <c r="F9" i="2"/>
  <c r="G9" i="2"/>
  <c r="H9" i="2"/>
  <c r="I9" i="2"/>
  <c r="J9" i="2"/>
  <c r="K9" i="2"/>
  <c r="L9" i="2"/>
  <c r="M9" i="2"/>
  <c r="N9" i="2"/>
  <c r="D7" i="2"/>
  <c r="E7" i="2"/>
  <c r="F7" i="2"/>
  <c r="G7" i="2"/>
  <c r="H7" i="2"/>
  <c r="I7" i="2"/>
  <c r="J7" i="2"/>
  <c r="K7" i="2"/>
  <c r="L7" i="2"/>
  <c r="M7" i="2"/>
  <c r="N7" i="2"/>
  <c r="D5" i="2"/>
  <c r="E5" i="2"/>
  <c r="F5" i="2"/>
  <c r="G5" i="2"/>
  <c r="I5" i="2"/>
  <c r="J5" i="2"/>
  <c r="K5" i="2"/>
  <c r="L5" i="2"/>
  <c r="M5" i="2"/>
  <c r="N5" i="2"/>
  <c r="O16" i="1" l="1"/>
  <c r="P16" i="1" s="1"/>
  <c r="O15" i="1"/>
  <c r="P15" i="1" s="1"/>
  <c r="B19" i="2"/>
  <c r="B18" i="2"/>
  <c r="O4" i="2"/>
  <c r="C5" i="2"/>
  <c r="O6" i="2"/>
  <c r="C7" i="2"/>
  <c r="O8" i="2"/>
  <c r="C9" i="2"/>
  <c r="O10" i="2"/>
  <c r="C11" i="2"/>
  <c r="O12" i="2"/>
  <c r="C13" i="2"/>
  <c r="O19" i="2" l="1"/>
  <c r="O18" i="2"/>
  <c r="O5" i="2"/>
  <c r="O7" i="2"/>
  <c r="O9" i="2"/>
  <c r="O11" i="2"/>
  <c r="O13" i="2"/>
  <c r="S5" i="1"/>
  <c r="S7" i="1"/>
  <c r="S9" i="1"/>
  <c r="S11" i="1"/>
  <c r="S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<sst xmlns="http://schemas.openxmlformats.org/spreadsheetml/2006/main" count="71" uniqueCount="35">
  <si>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</si>
  <si>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</si>
  <si>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</si>
  <si>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</si>
  <si>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</si>
  <si>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</si>
  <si>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</si>
  <si>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</si>
  <si>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</si>
  <si>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</si>
  <si>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</si>
  <si>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</si>
  <si>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</si>
  <si>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</si>
  <si>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</si>
  <si>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</si>
  <si>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</si>
  <si>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</si>
  <si>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</si>
  <si>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</si>
  <si>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</si>
  <si>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</si>
  <si>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</si>
  <si>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비  고</t>
    <phoneticPr fontId="2" type="noConversion"/>
  </si>
  <si>
    <t>구       분</t>
    <phoneticPr fontId="2" type="noConversion"/>
  </si>
  <si>
    <t>2026년도 청사 에너지 사용 현황</t>
    <phoneticPr fontId="14" type="noConversion"/>
  </si>
  <si>
    <t>2025년도 청사 에너지 사용 현황</t>
    <phoneticPr fontId="2" type="noConversion"/>
  </si>
  <si>
    <t>합  계</t>
    <phoneticPr fontId="2" type="noConversion"/>
  </si>
  <si>
    <t>전기(일반+심야)</t>
    <phoneticPr fontId="2" type="noConversion"/>
  </si>
  <si>
    <t>도시가스(주방+기계실)</t>
    <phoneticPr fontId="2" type="noConversion"/>
  </si>
  <si>
    <t>전력</t>
    <phoneticPr fontId="2" type="noConversion"/>
  </si>
  <si>
    <t>도시가스</t>
    <phoneticPr fontId="2" type="noConversion"/>
  </si>
  <si>
    <t>휘발유</t>
    <phoneticPr fontId="2" type="noConversion"/>
  </si>
  <si>
    <t>경유</t>
    <phoneticPr fontId="2" type="noConversion"/>
  </si>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</sst>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9"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
      <b/>
      <sz val="9"/>
      <color rgb="FF000000"/>
      <name val="맑은 고딕"/>
      <family val="3"/>
      <charset val="129"/>
      <scheme val="minor"/>
    </font>
    <font>
      <sz val="9"/>
      <color rgb="FFFF0000"/>
      <name val="맑은 고딕"/>
      <family val="3"/>
      <charset val="129"/>
    </font>
    <font>
      <b/>
      <sz val="9"/>
      <color rgb="FFFF0000"/>
      <name val="맑은 고딕"/>
      <family val="3"/>
      <charset val="129"/>
      <scheme val="minor"/>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47">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theme="1"/>
      </left>
      <right/>
      <top style="medium">
        <color theme="1"/>
      </top>
      <bottom style="thin">
        <color auto="1"/>
      </bottom>
      <diagonal/>
    </border>
    <border>
      <left style="thin">
        <color theme="1"/>
      </left>
      <right/>
      <top style="thin">
        <color auto="1"/>
      </top>
      <bottom style="thin">
        <color auto="1"/>
      </bottom>
      <diagonal/>
    </border>
    <border>
      <left style="thin">
        <color theme="1"/>
      </left>
      <right style="thin">
        <color theme="1"/>
      </right>
      <top style="medium">
        <color theme="1"/>
      </top>
      <bottom style="thin">
        <color auto="1"/>
      </bottom>
      <diagonal/>
    </border>
    <border>
      <left style="thin">
        <color theme="1"/>
      </left>
      <right style="thin">
        <color theme="1"/>
      </right>
      <top style="thin">
        <color auto="1"/>
      </top>
      <bottom style="thin">
        <color auto="1"/>
      </bottom>
      <diagonal/>
    </border>
    <border>
      <left style="thin">
        <color theme="1"/>
      </left>
      <right/>
      <top style="thin">
        <color auto="1"/>
      </top>
      <bottom style="medium">
        <color theme="1"/>
      </bottom>
      <diagonal/>
    </border>
    <border>
      <left style="thin">
        <color theme="1"/>
      </left>
      <right/>
      <top/>
      <bottom style="thin">
        <color auto="1"/>
      </bottom>
      <diagonal/>
    </border>
    <border>
      <left style="thin">
        <color auto="1"/>
      </left>
      <right style="thick">
        <color rgb="FFFF0000"/>
      </right>
      <top style="medium">
        <color auto="1"/>
      </top>
      <bottom style="thin">
        <color auto="1"/>
      </bottom>
      <diagonal/>
    </border>
    <border>
      <left style="thin">
        <color auto="1"/>
      </left>
      <right style="thick">
        <color rgb="FFFF0000"/>
      </right>
      <top style="thin">
        <color auto="1"/>
      </top>
      <bottom style="thin">
        <color auto="1"/>
      </bottom>
      <diagonal/>
    </border>
    <border>
      <left style="thin">
        <color auto="1"/>
      </left>
      <right style="thick">
        <color rgb="FFFF0000"/>
      </right>
      <top style="thin">
        <color auto="1"/>
      </top>
      <bottom style="medium">
        <color auto="1"/>
      </bottom>
      <diagonal/>
    </border>
    <border>
      <left/>
      <right/>
      <top style="medium">
        <color theme="1"/>
      </top>
      <bottom style="thin">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47">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4" borderId="3" xfId="2" applyNumberFormat="1" applyFont="1" applyFill="1" applyBorder="1">
      <alignment vertical="center"/>
    </xf>
    <xf numFmtId="10" fontId="4" fillId="0" borderId="3" xfId="2" applyNumberFormat="1" applyFont="1" applyBorder="1">
      <alignment vertical="center"/>
    </xf>
    <xf numFmtId="41" fontId="8" fillId="0" borderId="0" xfId="3" applyNumberFormat="1" applyFont="1" applyFill="1" applyBorder="1">
      <alignment vertical="center"/>
    </xf>
    <xf numFmtId="176" fontId="4" fillId="0" borderId="2" xfId="1" applyNumberFormat="1" applyFont="1" applyBorder="1">
      <alignment vertical="center"/>
    </xf>
    <xf numFmtId="176" fontId="4" fillId="4" borderId="2"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7" fontId="0" fillId="0" borderId="0" xfId="0" applyNumberFormat="1">
      <alignment vertical="center"/>
    </xf>
    <xf numFmtId="176" fontId="3" fillId="5" borderId="31" xfId="3" applyNumberFormat="1" applyFont="1" applyFill="1" applyBorder="1" applyAlignment="1">
      <alignment horizontal="center" vertical="center"/>
    </xf>
    <xf numFmtId="10" fontId="4" fillId="0" borderId="35" xfId="2" applyNumberFormat="1" applyFont="1" applyBorder="1">
      <alignment vertical="center"/>
    </xf>
    <xf numFmtId="176" fontId="3" fillId="5" borderId="37" xfId="3" applyNumberFormat="1" applyFont="1" applyFill="1" applyBorder="1" applyAlignment="1">
      <alignment horizontal="center" vertical="center"/>
    </xf>
    <xf numFmtId="176" fontId="4" fillId="3" borderId="38" xfId="3" applyNumberFormat="1" applyFont="1" applyFill="1" applyBorder="1">
      <alignment vertical="center"/>
    </xf>
    <xf numFmtId="176" fontId="4" fillId="4" borderId="38" xfId="3" applyNumberFormat="1" applyFont="1" applyFill="1" applyBorder="1">
      <alignment vertical="center"/>
    </xf>
    <xf numFmtId="176" fontId="4" fillId="0" borderId="38" xfId="1" applyNumberFormat="1" applyFont="1" applyBorder="1">
      <alignment vertical="center"/>
    </xf>
    <xf numFmtId="176" fontId="4" fillId="4" borderId="38" xfId="1" applyNumberFormat="1" applyFont="1" applyFill="1" applyBorder="1">
      <alignment vertical="center"/>
    </xf>
    <xf numFmtId="0" fontId="3" fillId="5" borderId="11" xfId="3" applyNumberFormat="1" applyFont="1" applyFill="1" applyBorder="1" applyAlignment="1">
      <alignment horizontal="center" vertical="center"/>
    </xf>
    <xf numFmtId="41" fontId="3" fillId="0" borderId="10" xfId="3" applyNumberFormat="1" applyFont="1" applyFill="1" applyBorder="1">
      <alignment vertical="center"/>
    </xf>
    <xf numFmtId="10" fontId="3" fillId="0" borderId="10" xfId="2" applyNumberFormat="1" applyFont="1" applyFill="1" applyBorder="1">
      <alignment vertical="center"/>
    </xf>
    <xf numFmtId="41" fontId="3" fillId="4" borderId="10" xfId="1" applyNumberFormat="1" applyFont="1" applyFill="1" applyBorder="1">
      <alignment vertical="center"/>
    </xf>
    <xf numFmtId="10" fontId="3" fillId="4" borderId="10" xfId="2" applyNumberFormat="1" applyFont="1" applyFill="1" applyBorder="1">
      <alignment vertical="center"/>
    </xf>
    <xf numFmtId="41" fontId="3" fillId="0" borderId="10" xfId="1" applyNumberFormat="1" applyFont="1" applyBorder="1">
      <alignment vertical="center"/>
    </xf>
    <xf numFmtId="10" fontId="3" fillId="0" borderId="10" xfId="2" applyNumberFormat="1" applyFont="1" applyBorder="1">
      <alignment vertical="center"/>
    </xf>
    <xf numFmtId="10" fontId="3" fillId="0" borderId="7" xfId="2" applyNumberFormat="1" applyFont="1" applyBorder="1">
      <alignment vertical="center"/>
    </xf>
    <xf numFmtId="10" fontId="4" fillId="0" borderId="0" xfId="2" applyNumberFormat="1" applyFont="1">
      <alignment vertical="center"/>
    </xf>
    <xf numFmtId="41" fontId="16" fillId="0" borderId="0" xfId="3" applyNumberFormat="1" applyFont="1" applyFill="1" applyBorder="1">
      <alignment vertical="center"/>
    </xf>
    <xf numFmtId="10" fontId="17" fillId="0" borderId="0" xfId="2" applyNumberFormat="1" applyFont="1">
      <alignment vertical="center"/>
    </xf>
    <xf numFmtId="41" fontId="18" fillId="0" borderId="0" xfId="3" applyNumberFormat="1" applyFont="1" applyFill="1" applyBorder="1">
      <alignment vertical="center"/>
    </xf>
    <xf numFmtId="176" fontId="3" fillId="5" borderId="39" xfId="3" applyNumberFormat="1" applyFont="1" applyFill="1" applyBorder="1" applyAlignment="1">
      <alignment horizontal="center" vertical="center"/>
    </xf>
    <xf numFmtId="176" fontId="4" fillId="3" borderId="40" xfId="3" applyNumberFormat="1" applyFont="1" applyFill="1" applyBorder="1">
      <alignment vertical="center"/>
    </xf>
    <xf numFmtId="10" fontId="4" fillId="3" borderId="40" xfId="2" applyNumberFormat="1" applyFont="1" applyFill="1" applyBorder="1">
      <alignment vertical="center"/>
    </xf>
    <xf numFmtId="176" fontId="4" fillId="4" borderId="40" xfId="3" applyNumberFormat="1" applyFont="1" applyFill="1" applyBorder="1">
      <alignment vertical="center"/>
    </xf>
    <xf numFmtId="176" fontId="4" fillId="0" borderId="40" xfId="1" applyNumberFormat="1" applyFont="1" applyBorder="1">
      <alignment vertical="center"/>
    </xf>
    <xf numFmtId="176" fontId="4" fillId="4" borderId="40" xfId="1" applyNumberFormat="1" applyFont="1" applyFill="1" applyBorder="1">
      <alignment vertical="center"/>
    </xf>
    <xf numFmtId="0" fontId="3" fillId="0" borderId="2" xfId="3" applyNumberFormat="1" applyFont="1" applyFill="1" applyBorder="1" applyAlignment="1">
      <alignment horizontal="center" vertical="center"/>
    </xf>
    <xf numFmtId="0" fontId="3" fillId="4" borderId="2" xfId="3" applyNumberFormat="1" applyFont="1" applyFill="1" applyBorder="1" applyAlignment="1">
      <alignment horizontal="center" vertical="center"/>
    </xf>
    <xf numFmtId="0" fontId="3" fillId="0" borderId="2" xfId="3" applyNumberFormat="1" applyFont="1" applyBorder="1" applyAlignment="1">
      <alignment horizontal="center" vertical="center"/>
    </xf>
    <xf numFmtId="0" fontId="3" fillId="0" borderId="36" xfId="3" applyNumberFormat="1" applyFont="1" applyFill="1" applyBorder="1" applyAlignment="1">
      <alignment horizontal="center" vertical="center"/>
    </xf>
    <xf numFmtId="10" fontId="4" fillId="3" borderId="10" xfId="2" applyNumberFormat="1" applyFont="1" applyFill="1" applyBorder="1">
      <alignment vertical="center"/>
    </xf>
    <xf numFmtId="10" fontId="4" fillId="0" borderId="10" xfId="2" applyNumberFormat="1" applyFont="1" applyBorder="1">
      <alignment vertical="center"/>
    </xf>
    <xf numFmtId="0" fontId="16" fillId="2" borderId="22" xfId="3" applyNumberFormat="1" applyFont="1" applyFill="1" applyBorder="1" applyAlignment="1">
      <alignment horizontal="center" vertical="center"/>
    </xf>
    <xf numFmtId="0" fontId="16" fillId="2" borderId="32" xfId="3" applyNumberFormat="1" applyFont="1" applyFill="1" applyBorder="1" applyAlignment="1">
      <alignment horizontal="center" vertical="center"/>
    </xf>
    <xf numFmtId="10" fontId="4" fillId="3" borderId="38" xfId="2" applyNumberFormat="1" applyFont="1" applyFill="1" applyBorder="1">
      <alignment vertical="center"/>
    </xf>
    <xf numFmtId="10" fontId="4" fillId="4" borderId="38" xfId="2" applyNumberFormat="1" applyFont="1" applyFill="1" applyBorder="1">
      <alignment vertical="center"/>
    </xf>
    <xf numFmtId="10" fontId="4" fillId="0" borderId="38" xfId="2" applyNumberFormat="1" applyFont="1" applyBorder="1">
      <alignment vertical="center"/>
    </xf>
    <xf numFmtId="10" fontId="4" fillId="0" borderId="41" xfId="2" applyNumberFormat="1" applyFont="1" applyBorder="1">
      <alignment vertical="center"/>
    </xf>
    <xf numFmtId="10" fontId="4" fillId="4" borderId="2" xfId="2" applyNumberFormat="1" applyFont="1" applyFill="1" applyBorder="1">
      <alignment vertical="center"/>
    </xf>
    <xf numFmtId="10" fontId="4" fillId="0" borderId="2" xfId="2" applyNumberFormat="1" applyFont="1" applyBorder="1">
      <alignment vertical="center"/>
    </xf>
    <xf numFmtId="10" fontId="4" fillId="0" borderId="36" xfId="2" applyNumberFormat="1" applyFont="1" applyBorder="1">
      <alignment vertical="center"/>
    </xf>
    <xf numFmtId="176" fontId="4" fillId="0" borderId="17" xfId="1" applyNumberFormat="1" applyFont="1" applyBorder="1">
      <alignment vertical="center"/>
    </xf>
    <xf numFmtId="176" fontId="4" fillId="4" borderId="17" xfId="1" applyNumberFormat="1" applyFont="1" applyFill="1" applyBorder="1">
      <alignment vertical="center"/>
    </xf>
    <xf numFmtId="0" fontId="5" fillId="0" borderId="0" xfId="0" applyNumberFormat="1" applyFont="1">
      <alignment vertical="center"/>
    </xf>
    <xf numFmtId="176" fontId="5" fillId="0" borderId="0" xfId="0" applyNumberFormat="1" applyFont="1">
      <alignment vertical="center"/>
    </xf>
    <xf numFmtId="177" fontId="5" fillId="0" borderId="0" xfId="0" applyNumberFormat="1" applyFont="1">
      <alignment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6" fontId="0" fillId="0" borderId="0" xfId="0" applyNumberFormat="1">
      <alignment vertical="center"/>
    </xf>
    <xf numFmtId="1" fontId="0" fillId="0" borderId="0" xfId="0" applyNumberFormat="1">
      <alignment vertical="center"/>
    </xf>
    <xf numFmtId="0" fontId="0" fillId="0" borderId="0" xfId="0" applyNumberFormat="1" applyAlignment="1">
      <alignment horizontal="right" vertical="center"/>
    </xf>
    <xf numFmtId="176" fontId="4" fillId="3" borderId="42" xfId="3" applyNumberFormat="1" applyFont="1" applyFill="1" applyBorder="1">
      <alignment vertical="center"/>
    </xf>
    <xf numFmtId="176" fontId="4" fillId="4" borderId="42" xfId="1" applyNumberFormat="1" applyFont="1" applyFill="1" applyBorder="1">
      <alignment vertical="center"/>
    </xf>
    <xf numFmtId="176" fontId="3" fillId="5" borderId="43" xfId="3" applyNumberFormat="1" applyFont="1" applyFill="1" applyBorder="1" applyAlignment="1">
      <alignment horizontal="center" vertical="center"/>
    </xf>
    <xf numFmtId="176" fontId="4" fillId="3" borderId="44" xfId="3" applyNumberFormat="1" applyFont="1" applyFill="1" applyBorder="1">
      <alignment vertical="center"/>
    </xf>
    <xf numFmtId="10" fontId="4" fillId="3" borderId="44" xfId="2" applyNumberFormat="1" applyFont="1" applyFill="1" applyBorder="1">
      <alignment vertical="center"/>
    </xf>
    <xf numFmtId="176" fontId="4" fillId="4" borderId="44" xfId="3" applyNumberFormat="1" applyFont="1" applyFill="1" applyBorder="1">
      <alignment vertical="center"/>
    </xf>
    <xf numFmtId="10" fontId="4" fillId="4" borderId="44" xfId="2" applyNumberFormat="1" applyFont="1" applyFill="1" applyBorder="1">
      <alignment vertical="center"/>
    </xf>
    <xf numFmtId="176" fontId="4" fillId="0" borderId="44" xfId="1" applyNumberFormat="1" applyFont="1" applyBorder="1">
      <alignment vertical="center"/>
    </xf>
    <xf numFmtId="10" fontId="4" fillId="0" borderId="44" xfId="2" applyNumberFormat="1" applyFont="1" applyBorder="1">
      <alignment vertical="center"/>
    </xf>
    <xf numFmtId="176" fontId="4" fillId="4" borderId="44" xfId="1" applyNumberFormat="1" applyFont="1" applyFill="1" applyBorder="1">
      <alignment vertical="center"/>
    </xf>
    <xf numFmtId="10" fontId="4" fillId="0" borderId="45" xfId="2" applyNumberFormat="1" applyFont="1" applyBorder="1">
      <alignment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3" xfId="3" applyNumberFormat="1" applyFont="1" applyBorder="1" applyAlignment="1">
      <alignment horizontal="center" vertical="center"/>
    </xf>
    <xf numFmtId="0" fontId="3" fillId="4" borderId="33" xfId="3" applyNumberFormat="1" applyFont="1" applyFill="1" applyBorder="1" applyAlignment="1">
      <alignment horizontal="center" vertical="center"/>
    </xf>
    <xf numFmtId="0" fontId="3" fillId="0" borderId="34" xfId="3" applyNumberFormat="1" applyFont="1" applyBorder="1" applyAlignment="1">
      <alignment horizontal="center" vertical="center"/>
    </xf>
    <xf numFmtId="0" fontId="3" fillId="5" borderId="30" xfId="3" applyNumberFormat="1" applyFont="1" applyFill="1" applyBorder="1" applyAlignment="1">
      <alignment horizontal="center" vertical="center"/>
    </xf>
    <xf numFmtId="0" fontId="3" fillId="5" borderId="31" xfId="3" applyNumberFormat="1" applyFont="1" applyFill="1" applyBorder="1" applyAlignment="1">
      <alignment horizontal="center" vertical="center"/>
    </xf>
    <xf numFmtId="0" fontId="3" fillId="0" borderId="33" xfId="3" applyNumberFormat="1" applyFont="1" applyFill="1" applyBorder="1" applyAlignment="1">
      <alignment horizontal="center" vertical="center"/>
    </xf>
    <xf numFmtId="176" fontId="3" fillId="5" borderId="46" xfId="3" applyNumberFormat="1" applyFont="1" applyFill="1" applyBorder="1" applyAlignment="1">
      <alignment horizontal="center"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row>
      </sheetData>
      <sheetData sheetId="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P19" sqref="P19"/>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129" t="s">
        <v>26</v>
      </c>
      <c r="B1" s="129"/>
      <c r="C1" s="129"/>
      <c r="D1" s="129"/>
      <c r="E1" s="129"/>
      <c r="F1" s="129"/>
      <c r="G1" s="129"/>
      <c r="H1" s="129"/>
      <c r="I1" s="129"/>
      <c r="J1" s="129"/>
      <c r="K1" s="129"/>
      <c r="L1" s="129"/>
      <c r="M1" s="129"/>
      <c r="N1" s="129"/>
      <c r="O1" s="129"/>
      <c r="P1" s="129"/>
    </row>
    <row r="2" spans="1:19" s="8" customFormat="1" ht="21" customHeight="1" thickBot="1" x14ac:dyDescent="0.35">
      <c r="A2" s="132" t="s">
        <v>22</v>
      </c>
      <c r="B2" s="132"/>
      <c r="C2" s="46"/>
      <c r="D2" s="46"/>
      <c r="E2" s="46"/>
      <c r="F2" s="46"/>
      <c r="G2" s="46"/>
      <c r="H2" s="46"/>
      <c r="I2" s="46"/>
      <c r="J2" s="46"/>
      <c r="K2" s="46"/>
      <c r="L2" s="46"/>
      <c r="M2" s="46"/>
      <c r="N2" s="46"/>
      <c r="O2" s="45"/>
      <c r="P2" s="45"/>
      <c r="Q2" s="45"/>
      <c r="R2" s="45"/>
    </row>
    <row r="3" spans="1:19" s="8" customFormat="1" ht="22.5" customHeight="1" thickBot="1" x14ac:dyDescent="0.35">
      <c r="A3" s="133" t="s">
        <v>21</v>
      </c>
      <c r="B3" s="134"/>
      <c r="C3" s="44" t="s">
        <v>14</v>
      </c>
      <c r="D3" s="43" t="s">
        <v>13</v>
      </c>
      <c r="E3" s="43" t="s">
        <v>12</v>
      </c>
      <c r="F3" s="43" t="s">
        <v>11</v>
      </c>
      <c r="G3" s="43" t="s">
        <v>10</v>
      </c>
      <c r="H3" s="43" t="s">
        <v>9</v>
      </c>
      <c r="I3" s="43" t="s">
        <v>8</v>
      </c>
      <c r="J3" s="43" t="s">
        <v>7</v>
      </c>
      <c r="K3" s="43" t="s">
        <v>6</v>
      </c>
      <c r="L3" s="43" t="s">
        <v>5</v>
      </c>
      <c r="M3" s="43" t="s">
        <v>4</v>
      </c>
      <c r="N3" s="42" t="s">
        <v>3</v>
      </c>
      <c r="O3" s="41" t="s">
        <v>27</v>
      </c>
      <c r="P3" s="99" t="s">
        <v>23</v>
      </c>
      <c r="Q3" s="40"/>
      <c r="R3" s="40"/>
    </row>
    <row r="4" spans="1:19" s="8" customFormat="1" ht="22.5" customHeight="1" x14ac:dyDescent="0.3">
      <c r="A4" s="135" t="s">
        <v>20</v>
      </c>
      <c r="B4" s="24" t="s">
        <v>2</v>
      </c>
      <c r="C4" s="39">
        <v>74420</v>
      </c>
      <c r="D4" s="37">
        <v>75968</v>
      </c>
      <c r="E4" s="38">
        <v>65509</v>
      </c>
      <c r="F4" s="37">
        <v>60141</v>
      </c>
      <c r="G4" s="37">
        <v>62964</v>
      </c>
      <c r="H4" s="38">
        <v>65622</v>
      </c>
      <c r="I4" s="37">
        <v>78083</v>
      </c>
      <c r="J4" s="37">
        <v>80189</v>
      </c>
      <c r="K4" s="37">
        <v>78708</v>
      </c>
      <c r="L4" s="37">
        <v>65906</v>
      </c>
      <c r="M4" s="37">
        <v>60744</v>
      </c>
      <c r="N4" s="36">
        <v>80697</v>
      </c>
      <c r="O4" s="35">
        <v>848951</v>
      </c>
      <c r="P4" s="34"/>
      <c r="Q4" s="3"/>
    </row>
    <row r="5" spans="1:19" s="8" customFormat="1" ht="22.5" customHeight="1" x14ac:dyDescent="0.3">
      <c r="A5" s="136"/>
      <c r="B5" s="18" t="s">
        <v>1</v>
      </c>
      <c r="C5" s="33">
        <v>4.6120974430340578E-2</v>
      </c>
      <c r="D5" s="33">
        <v>0.22909655707998966</v>
      </c>
      <c r="E5" s="33">
        <v>8.537676453045262E-2</v>
      </c>
      <c r="F5" s="33">
        <v>0.15192782853531006</v>
      </c>
      <c r="G5" s="33">
        <v>6.5867655273982972E-2</v>
      </c>
      <c r="H5" s="33">
        <v>5.6936234638491179E-2</v>
      </c>
      <c r="I5" s="33">
        <v>6.4134538070512503E-2</v>
      </c>
      <c r="J5" s="33">
        <v>0.15007529580494805</v>
      </c>
      <c r="K5" s="33">
        <v>0.23382242287434152</v>
      </c>
      <c r="L5" s="33">
        <v>2.2908582958249157E-2</v>
      </c>
      <c r="M5" s="33">
        <v>-2.1977491184852482E-2</v>
      </c>
      <c r="N5" s="33">
        <v>0.10902369303501724</v>
      </c>
      <c r="O5" s="32">
        <v>9.8441003585342468E-2</v>
      </c>
      <c r="P5" s="9"/>
      <c r="Q5" s="3"/>
      <c r="S5" s="14">
        <f>SUM('[20]2019년도'!C4:N4)</f>
        <v>861495</v>
      </c>
    </row>
    <row r="6" spans="1:19" s="8" customFormat="1" ht="22.5" customHeight="1" x14ac:dyDescent="0.3">
      <c r="A6" s="137" t="s">
        <v>19</v>
      </c>
      <c r="B6" s="18" t="s">
        <v>2</v>
      </c>
      <c r="C6" s="31">
        <v>40334</v>
      </c>
      <c r="D6" s="30">
        <v>41702</v>
      </c>
      <c r="E6" s="30">
        <v>6009</v>
      </c>
      <c r="F6" s="30">
        <v>4128</v>
      </c>
      <c r="G6" s="30">
        <v>16157</v>
      </c>
      <c r="H6" s="30">
        <v>29184</v>
      </c>
      <c r="I6" s="30">
        <v>46191</v>
      </c>
      <c r="J6" s="30">
        <v>47659</v>
      </c>
      <c r="K6" s="30">
        <v>37469</v>
      </c>
      <c r="L6" s="30">
        <v>720</v>
      </c>
      <c r="M6" s="29">
        <v>12254</v>
      </c>
      <c r="N6" s="28">
        <v>46123</v>
      </c>
      <c r="O6" s="19">
        <v>327930</v>
      </c>
      <c r="P6" s="15"/>
      <c r="Q6" s="3"/>
    </row>
    <row r="7" spans="1:19" s="8" customFormat="1" ht="22.5" customHeight="1" x14ac:dyDescent="0.3">
      <c r="A7" s="138"/>
      <c r="B7" s="18" t="s">
        <v>1</v>
      </c>
      <c r="C7" s="17">
        <v>0.16673416256870111</v>
      </c>
      <c r="D7" s="17">
        <v>0.77886789233459885</v>
      </c>
      <c r="E7" s="17">
        <v>0.38775981524249414</v>
      </c>
      <c r="F7" s="17">
        <v>-0.37681159420289856</v>
      </c>
      <c r="G7" s="17">
        <v>2.4664235142673245</v>
      </c>
      <c r="H7" s="17">
        <v>-6.7067323061185347E-2</v>
      </c>
      <c r="I7" s="17">
        <v>0.10383310232758203</v>
      </c>
      <c r="J7" s="17">
        <v>2.2857020217195378E-2</v>
      </c>
      <c r="K7" s="17">
        <v>0.96429882044560933</v>
      </c>
      <c r="L7" s="17">
        <v>-1.9073569482288777E-2</v>
      </c>
      <c r="M7" s="17">
        <v>-0.1349099894105189</v>
      </c>
      <c r="N7" s="17">
        <v>0.20595617842388747</v>
      </c>
      <c r="O7" s="27">
        <v>0.23481567948186921</v>
      </c>
      <c r="P7" s="15"/>
      <c r="Q7" s="3"/>
      <c r="S7" s="14">
        <f>SUM('[20]2019년도'!C6:N6)</f>
        <v>363882</v>
      </c>
    </row>
    <row r="8" spans="1:19" s="8" customFormat="1" ht="22.5" customHeight="1" x14ac:dyDescent="0.3">
      <c r="A8" s="130" t="s">
        <v>18</v>
      </c>
      <c r="B8" s="26" t="s">
        <v>15</v>
      </c>
      <c r="C8" s="12">
        <v>215.39420000000001</v>
      </c>
      <c r="D8" s="11">
        <v>222.3424</v>
      </c>
      <c r="E8" s="11">
        <v>272.96499999999997</v>
      </c>
      <c r="F8" s="11">
        <v>224.32759999999999</v>
      </c>
      <c r="G8" s="11">
        <v>213.40899999999999</v>
      </c>
      <c r="H8" s="11">
        <v>228.114</v>
      </c>
      <c r="I8" s="11">
        <v>250.9254</v>
      </c>
      <c r="J8" s="11">
        <v>201.33539999999999</v>
      </c>
      <c r="K8" s="11">
        <v>184.47479999999999</v>
      </c>
      <c r="L8" s="11">
        <v>162.65520000000001</v>
      </c>
      <c r="M8" s="11">
        <v>217.20419999999999</v>
      </c>
      <c r="N8" s="11">
        <v>197.3682</v>
      </c>
      <c r="O8" s="25">
        <v>2590.5154000000002</v>
      </c>
      <c r="P8" s="9"/>
      <c r="Q8" s="3"/>
    </row>
    <row r="9" spans="1:19" s="8" customFormat="1" ht="22.5" customHeight="1" thickBot="1" x14ac:dyDescent="0.35">
      <c r="A9" s="139"/>
      <c r="B9" s="24" t="s">
        <v>1</v>
      </c>
      <c r="C9" s="23" t="e">
        <v>#DIV/0!</v>
      </c>
      <c r="D9" s="23" t="e">
        <v>#DIV/0!</v>
      </c>
      <c r="E9" s="23" t="e">
        <v>#DIV/0!</v>
      </c>
      <c r="F9" s="23" t="e">
        <v>#DIV/0!</v>
      </c>
      <c r="G9" s="23">
        <v>1.9422413032448769</v>
      </c>
      <c r="H9" s="23">
        <v>-0.33387064275639733</v>
      </c>
      <c r="I9" s="23">
        <v>-0.23626558587931357</v>
      </c>
      <c r="J9" s="23">
        <v>-0.34144029454325653</v>
      </c>
      <c r="K9" s="23">
        <v>-0.22238455786207056</v>
      </c>
      <c r="L9" s="23">
        <v>-0.33115174742070919</v>
      </c>
      <c r="M9" s="23">
        <v>-0.25060447310094702</v>
      </c>
      <c r="N9" s="23">
        <v>7.4808719660623746E-2</v>
      </c>
      <c r="O9" s="22">
        <v>0.2932274622070814</v>
      </c>
      <c r="P9" s="9"/>
      <c r="Q9" s="3"/>
      <c r="S9" s="14">
        <f>SUM('[20]2019년도'!C8:N8)</f>
        <v>3919.8974000000003</v>
      </c>
    </row>
    <row r="10" spans="1:19" s="8" customFormat="1" ht="22.5" customHeight="1" x14ac:dyDescent="0.3">
      <c r="A10" s="137" t="s">
        <v>17</v>
      </c>
      <c r="B10" s="18" t="s">
        <v>15</v>
      </c>
      <c r="C10" s="21">
        <v>978.70360000000005</v>
      </c>
      <c r="D10" s="20">
        <v>1203.0311999999999</v>
      </c>
      <c r="E10" s="20">
        <v>1278.4688000000001</v>
      </c>
      <c r="F10" s="20">
        <v>1025.3558</v>
      </c>
      <c r="G10" s="20">
        <v>1003.5186</v>
      </c>
      <c r="H10" s="20">
        <v>834.10379999999998</v>
      </c>
      <c r="I10" s="20">
        <v>796.41539999999998</v>
      </c>
      <c r="J10" s="20">
        <v>682.35839999999996</v>
      </c>
      <c r="K10" s="20">
        <v>678.39120000000003</v>
      </c>
      <c r="L10" s="20">
        <v>824.18579999999997</v>
      </c>
      <c r="M10" s="20">
        <v>970.97220000000004</v>
      </c>
      <c r="N10" s="20">
        <v>1073.1276</v>
      </c>
      <c r="O10" s="19">
        <v>11348.632399999999</v>
      </c>
      <c r="P10" s="15"/>
      <c r="Q10" s="3"/>
    </row>
    <row r="11" spans="1:19" s="8" customFormat="1" ht="22.5" customHeight="1" x14ac:dyDescent="0.3">
      <c r="A11" s="138"/>
      <c r="B11" s="18" t="s">
        <v>1</v>
      </c>
      <c r="C11" s="17">
        <v>-0.19261668118581876</v>
      </c>
      <c r="D11" s="17">
        <v>6.5827634891474363E-2</v>
      </c>
      <c r="E11" s="17">
        <v>0.10351947144399976</v>
      </c>
      <c r="F11" s="17">
        <v>5.8093043038802694E-3</v>
      </c>
      <c r="G11" s="17">
        <v>4.2293589187518466E-2</v>
      </c>
      <c r="H11" s="17">
        <v>-0.14165251873053653</v>
      </c>
      <c r="I11" s="17">
        <v>-0.11829361450558307</v>
      </c>
      <c r="J11" s="17">
        <v>-0.13310782260353349</v>
      </c>
      <c r="K11" s="17">
        <v>1.5525587714615652E-2</v>
      </c>
      <c r="L11" s="17">
        <v>-4.2294989845270248E-2</v>
      </c>
      <c r="M11" s="17">
        <v>-6.925693519293008E-2</v>
      </c>
      <c r="N11" s="17">
        <v>1.1345132653290069E-2</v>
      </c>
      <c r="O11" s="16">
        <v>-3.6353630833824258E-2</v>
      </c>
      <c r="P11" s="15"/>
      <c r="Q11" s="3"/>
      <c r="S11" s="14">
        <f>SUM('[20]2019년도'!C10:N10)</f>
        <v>10146.405200000001</v>
      </c>
    </row>
    <row r="12" spans="1:19" s="8" customFormat="1" ht="22.5" customHeight="1" x14ac:dyDescent="0.3">
      <c r="A12" s="130" t="s">
        <v>16</v>
      </c>
      <c r="B12" s="13" t="s">
        <v>15</v>
      </c>
      <c r="C12" s="12">
        <v>471</v>
      </c>
      <c r="D12" s="11">
        <v>383</v>
      </c>
      <c r="E12" s="11">
        <v>455</v>
      </c>
      <c r="F12" s="11">
        <v>573</v>
      </c>
      <c r="G12" s="11">
        <v>399</v>
      </c>
      <c r="H12" s="11">
        <v>426</v>
      </c>
      <c r="I12" s="11">
        <v>436</v>
      </c>
      <c r="J12" s="11">
        <v>516</v>
      </c>
      <c r="K12" s="11">
        <v>439</v>
      </c>
      <c r="L12" s="11">
        <v>354</v>
      </c>
      <c r="M12" s="11">
        <v>560</v>
      </c>
      <c r="N12" s="11">
        <v>338</v>
      </c>
      <c r="O12" s="10">
        <v>5350</v>
      </c>
      <c r="P12" s="9"/>
      <c r="Q12" s="3"/>
    </row>
    <row r="13" spans="1:19" ht="22.5" customHeight="1" thickBot="1" x14ac:dyDescent="0.35">
      <c r="A13" s="131"/>
      <c r="B13" s="7" t="s">
        <v>1</v>
      </c>
      <c r="C13" s="6">
        <v>0.27989130434782616</v>
      </c>
      <c r="D13" s="6">
        <v>2.6809651474530849E-2</v>
      </c>
      <c r="E13" s="6">
        <v>0.43533123028391163</v>
      </c>
      <c r="F13" s="6">
        <v>0.26769911504424782</v>
      </c>
      <c r="G13" s="6">
        <v>0.20180722891566272</v>
      </c>
      <c r="H13" s="6">
        <v>-7.3913043478260887E-2</v>
      </c>
      <c r="I13" s="6">
        <v>-1.5801354401805856E-2</v>
      </c>
      <c r="J13" s="6">
        <v>-5.7803468208093012E-3</v>
      </c>
      <c r="K13" s="6">
        <v>8.395061728395059E-2</v>
      </c>
      <c r="L13" s="6">
        <v>-0.29058116232464926</v>
      </c>
      <c r="M13" s="6">
        <v>0.18644067796610164</v>
      </c>
      <c r="N13" s="6">
        <v>-0.28541226215644822</v>
      </c>
      <c r="O13" s="5">
        <v>4.6352434969685108E-2</v>
      </c>
      <c r="P13" s="4"/>
      <c r="Q13" s="3"/>
      <c r="S13" s="2">
        <f>SUM('[20]2019년도'!C12:N12)</f>
        <v>6395</v>
      </c>
    </row>
    <row r="15" spans="1:19" x14ac:dyDescent="0.3">
      <c r="A15" s="117" t="s">
        <v>30</v>
      </c>
      <c r="B15" s="1">
        <v>2.1766999999999999</v>
      </c>
      <c r="C15" s="115">
        <f>SUM(C4,C6)</f>
        <v>114754</v>
      </c>
      <c r="D15" s="115">
        <f t="shared" ref="D15:H15" si="0">SUM(D4,D6)</f>
        <v>117670</v>
      </c>
      <c r="E15" s="115">
        <f t="shared" si="0"/>
        <v>71518</v>
      </c>
      <c r="F15" s="115">
        <f t="shared" si="0"/>
        <v>64269</v>
      </c>
      <c r="G15" s="115">
        <f t="shared" si="0"/>
        <v>79121</v>
      </c>
      <c r="H15" s="115">
        <f t="shared" si="0"/>
        <v>94806</v>
      </c>
      <c r="I15" s="115"/>
      <c r="O15" s="115">
        <f>SUM(C15:N15)</f>
        <v>542138</v>
      </c>
      <c r="P15" s="1">
        <f>(O15/1000)/B15</f>
        <v>249.06417972159696</v>
      </c>
    </row>
    <row r="16" spans="1:19" x14ac:dyDescent="0.3">
      <c r="A16" s="117" t="s">
        <v>31</v>
      </c>
      <c r="B16" s="1">
        <v>461.8716</v>
      </c>
      <c r="C16" s="115">
        <f>SUM(C8,C10)</f>
        <v>1194.0978</v>
      </c>
      <c r="D16" s="115">
        <f t="shared" ref="D16:H16" si="1">SUM(D8,D10)</f>
        <v>1425.3735999999999</v>
      </c>
      <c r="E16" s="115">
        <f t="shared" si="1"/>
        <v>1551.4338</v>
      </c>
      <c r="F16" s="115">
        <f t="shared" si="1"/>
        <v>1249.6834000000001</v>
      </c>
      <c r="G16" s="115">
        <f t="shared" si="1"/>
        <v>1216.9276</v>
      </c>
      <c r="H16" s="115">
        <f t="shared" si="1"/>
        <v>1062.2177999999999</v>
      </c>
      <c r="I16" s="115"/>
      <c r="O16" s="115">
        <f>SUM(C16:N16)</f>
        <v>7699.7340000000004</v>
      </c>
      <c r="P16" s="1">
        <f>O16/B16</f>
        <v>16.670724071365289</v>
      </c>
    </row>
    <row r="17" spans="1:16" x14ac:dyDescent="0.3">
      <c r="A17" s="117" t="s">
        <v>32</v>
      </c>
      <c r="B17" s="1">
        <v>2.1740000000000002E-3</v>
      </c>
      <c r="C17" s="116">
        <v>30</v>
      </c>
      <c r="D17" s="116">
        <v>95</v>
      </c>
      <c r="E17" s="116">
        <v>104.95</v>
      </c>
      <c r="F17" s="116">
        <v>97</v>
      </c>
      <c r="G17" s="116">
        <v>57</v>
      </c>
      <c r="H17" s="116">
        <v>156</v>
      </c>
      <c r="O17" s="115">
        <f t="shared" ref="O17:O18" si="2">SUM(C17:N17)</f>
        <v>539.95000000000005</v>
      </c>
      <c r="P17" s="1">
        <f>O17*B17</f>
        <v>1.1738513000000002</v>
      </c>
    </row>
    <row r="18" spans="1:16" x14ac:dyDescent="0.3">
      <c r="A18" s="117" t="s">
        <v>33</v>
      </c>
      <c r="B18" s="1">
        <v>2.66E-3</v>
      </c>
      <c r="C18" s="116">
        <v>60.134999999999998</v>
      </c>
      <c r="D18" s="116">
        <v>96.78</v>
      </c>
      <c r="E18" s="116">
        <v>106.599</v>
      </c>
      <c r="F18" s="116" t="s">
        <v>34</v>
      </c>
      <c r="G18" s="116">
        <v>64.335999999999999</v>
      </c>
      <c r="H18" s="116">
        <v>44.901000000000003</v>
      </c>
      <c r="O18" s="115">
        <f t="shared" si="2"/>
        <v>372.75100000000003</v>
      </c>
      <c r="P18" s="1">
        <f>O18*B18</f>
        <v>0.99151766000000008</v>
      </c>
    </row>
    <row r="19" spans="1:16" x14ac:dyDescent="0.3">
      <c r="P19" s="1">
        <f>SUM(P15:P18)</f>
        <v>267.90027275296228</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23"/>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K10" sqref="K10"/>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59" bestFit="1" customWidth="1"/>
    <col min="19" max="19" width="9" style="1"/>
    <col min="20" max="20" width="13.75" style="1" customWidth="1"/>
    <col min="21" max="16384" width="9" style="1"/>
  </cols>
  <sheetData>
    <row r="1" spans="1:20" s="8" customFormat="1" ht="25.5" customHeight="1" x14ac:dyDescent="0.3">
      <c r="A1" s="129" t="s">
        <v>25</v>
      </c>
      <c r="B1" s="129"/>
      <c r="C1" s="129"/>
      <c r="D1" s="129"/>
      <c r="E1" s="129"/>
      <c r="F1" s="129"/>
      <c r="G1" s="129"/>
      <c r="H1" s="129"/>
      <c r="I1" s="129"/>
      <c r="J1" s="129"/>
      <c r="K1" s="129"/>
      <c r="L1" s="129"/>
      <c r="M1" s="129"/>
      <c r="N1" s="129"/>
      <c r="O1" s="129"/>
      <c r="P1" s="129"/>
    </row>
    <row r="2" spans="1:20" s="8" customFormat="1" ht="21" customHeight="1" thickBot="1" x14ac:dyDescent="0.35">
      <c r="A2" s="132" t="s">
        <v>22</v>
      </c>
      <c r="B2" s="132"/>
      <c r="C2" s="46"/>
      <c r="D2" s="46"/>
      <c r="E2" s="46"/>
      <c r="F2" s="46"/>
      <c r="G2" s="46"/>
      <c r="H2" s="46"/>
      <c r="I2" s="46"/>
      <c r="J2" s="46"/>
      <c r="K2" s="46"/>
      <c r="L2" s="46"/>
      <c r="M2" s="46"/>
      <c r="N2" s="46"/>
      <c r="O2" s="46"/>
      <c r="P2" s="45"/>
      <c r="Q2" s="45"/>
      <c r="R2" s="53"/>
      <c r="S2" s="54"/>
    </row>
    <row r="3" spans="1:20" s="8" customFormat="1" ht="22.5" customHeight="1" thickTop="1" x14ac:dyDescent="0.3">
      <c r="A3" s="143" t="s">
        <v>24</v>
      </c>
      <c r="B3" s="144"/>
      <c r="C3" s="70" t="s">
        <v>14</v>
      </c>
      <c r="D3" s="68" t="s">
        <v>13</v>
      </c>
      <c r="E3" s="70" t="s">
        <v>12</v>
      </c>
      <c r="F3" s="68" t="s">
        <v>11</v>
      </c>
      <c r="G3" s="68" t="s">
        <v>10</v>
      </c>
      <c r="H3" s="70" t="s">
        <v>9</v>
      </c>
      <c r="I3" s="68" t="s">
        <v>8</v>
      </c>
      <c r="J3" s="120" t="s">
        <v>7</v>
      </c>
      <c r="K3" s="60" t="s">
        <v>6</v>
      </c>
      <c r="L3" s="146" t="s">
        <v>5</v>
      </c>
      <c r="M3" s="68" t="s">
        <v>4</v>
      </c>
      <c r="N3" s="87" t="s">
        <v>3</v>
      </c>
      <c r="O3" s="75" t="s">
        <v>0</v>
      </c>
      <c r="P3" s="100" t="s">
        <v>23</v>
      </c>
      <c r="Q3" s="40"/>
      <c r="R3" s="56"/>
      <c r="S3" s="54"/>
    </row>
    <row r="4" spans="1:20" s="8" customFormat="1" ht="22.5" customHeight="1" x14ac:dyDescent="0.3">
      <c r="A4" s="145" t="s">
        <v>20</v>
      </c>
      <c r="B4" s="93" t="s">
        <v>2</v>
      </c>
      <c r="C4" s="71">
        <v>85224</v>
      </c>
      <c r="D4" s="37">
        <v>69017</v>
      </c>
      <c r="E4" s="71">
        <v>66888</v>
      </c>
      <c r="F4" s="37">
        <v>58294</v>
      </c>
      <c r="G4" s="37">
        <v>55787</v>
      </c>
      <c r="H4" s="118">
        <v>70715</v>
      </c>
      <c r="I4" s="37">
        <v>77971</v>
      </c>
      <c r="J4" s="121">
        <v>74601</v>
      </c>
      <c r="K4" s="113">
        <v>69779</v>
      </c>
      <c r="L4" s="39"/>
      <c r="M4" s="37"/>
      <c r="N4" s="88"/>
      <c r="O4" s="76">
        <f>SUM(C4:N4)</f>
        <v>628276</v>
      </c>
      <c r="P4" s="9"/>
      <c r="Q4" s="84"/>
      <c r="R4" s="83"/>
      <c r="S4" s="54"/>
    </row>
    <row r="5" spans="1:20" s="8" customFormat="1" ht="22.5" customHeight="1" x14ac:dyDescent="0.3">
      <c r="A5" s="145"/>
      <c r="B5" s="93" t="s">
        <v>1</v>
      </c>
      <c r="C5" s="101">
        <f>(C4/'2025년도'!C4)-1</f>
        <v>0.14517602794947604</v>
      </c>
      <c r="D5" s="47">
        <f>(D4/'2025년도'!D4)-1</f>
        <v>-9.1499052232518974E-2</v>
      </c>
      <c r="E5" s="101">
        <f>(E4/'2025년도'!E4)-1</f>
        <v>2.1050542673525685E-2</v>
      </c>
      <c r="F5" s="47">
        <f>(F4/'2025년도'!F4)-1</f>
        <v>-3.0711162102392664E-2</v>
      </c>
      <c r="G5" s="47">
        <f>(G4/'2025년도'!G4)-1</f>
        <v>-0.11398576964614704</v>
      </c>
      <c r="H5" s="101">
        <f>(H4/'2025년도'!H4)-1</f>
        <v>7.7611166986681246E-2</v>
      </c>
      <c r="I5" s="47">
        <f>(I4/'2025년도'!I4)-1</f>
        <v>-1.4343711179130025E-3</v>
      </c>
      <c r="J5" s="122">
        <f>(J4/'2025년도'!J4)-1</f>
        <v>-6.9685368317350282E-2</v>
      </c>
      <c r="K5" s="61">
        <f>(K4/'2025년도'!K4)-1</f>
        <v>-0.11344463078721345</v>
      </c>
      <c r="L5" s="97">
        <f>(L4/'2025년도'!L4)-1</f>
        <v>-1</v>
      </c>
      <c r="M5" s="47">
        <f>(M4/'2025년도'!M4)-1</f>
        <v>-1</v>
      </c>
      <c r="N5" s="89">
        <f>(N4/'2025년도'!N4)-1</f>
        <v>-1</v>
      </c>
      <c r="O5" s="77">
        <f>(O4/T5)-1</f>
        <v>0.11614934197436111</v>
      </c>
      <c r="P5" s="9"/>
      <c r="Q5" s="50"/>
      <c r="R5" s="57"/>
      <c r="S5" s="54"/>
      <c r="T5" s="14">
        <f>SUM('2025년도'!C4:J4)</f>
        <v>562896</v>
      </c>
    </row>
    <row r="6" spans="1:20" s="8" customFormat="1" ht="22.5" customHeight="1" x14ac:dyDescent="0.3">
      <c r="A6" s="141" t="s">
        <v>19</v>
      </c>
      <c r="B6" s="94" t="s">
        <v>2</v>
      </c>
      <c r="C6" s="72">
        <v>54543</v>
      </c>
      <c r="D6" s="30">
        <v>33878</v>
      </c>
      <c r="E6" s="72">
        <v>2803</v>
      </c>
      <c r="F6" s="30">
        <v>734</v>
      </c>
      <c r="G6" s="30">
        <v>10641</v>
      </c>
      <c r="H6" s="72">
        <v>31992</v>
      </c>
      <c r="I6" s="30">
        <v>43320</v>
      </c>
      <c r="J6" s="123">
        <v>42240</v>
      </c>
      <c r="K6" s="62">
        <v>21792</v>
      </c>
      <c r="L6" s="31"/>
      <c r="M6" s="30"/>
      <c r="N6" s="90"/>
      <c r="O6" s="78">
        <f>SUM(C6:N6)</f>
        <v>241943</v>
      </c>
      <c r="P6" s="15"/>
      <c r="Q6" s="84"/>
      <c r="R6" s="83"/>
      <c r="S6" s="54"/>
    </row>
    <row r="7" spans="1:20" s="8" customFormat="1" ht="22.5" customHeight="1" x14ac:dyDescent="0.3">
      <c r="A7" s="141"/>
      <c r="B7" s="94" t="s">
        <v>1</v>
      </c>
      <c r="C7" s="102">
        <f>(C6/'2025년도'!C6)-1</f>
        <v>0.35228343333168044</v>
      </c>
      <c r="D7" s="105">
        <f>(D6/'2025년도'!D6)-1</f>
        <v>-0.18761690086806393</v>
      </c>
      <c r="E7" s="102">
        <f>(E6/'2025년도'!E6)-1</f>
        <v>-0.53353303378265937</v>
      </c>
      <c r="F7" s="105">
        <f>(F6/'2025년도'!F6)-1</f>
        <v>-0.82218992248062017</v>
      </c>
      <c r="G7" s="105">
        <f>(G6/'2025년도'!G6)-1</f>
        <v>-0.34140001237853557</v>
      </c>
      <c r="H7" s="102">
        <f>(H6/'2025년도'!H6)-1</f>
        <v>9.6217105263157965E-2</v>
      </c>
      <c r="I7" s="105">
        <f>(I6/'2025년도'!I6)-1</f>
        <v>-6.2154965252971373E-2</v>
      </c>
      <c r="J7" s="124">
        <f>(J6/'2025년도'!J6)-1</f>
        <v>-0.11370360267735369</v>
      </c>
      <c r="K7" s="63">
        <f>(K6/'2025년도'!K6)-1</f>
        <v>-0.41839921001361124</v>
      </c>
      <c r="L7" s="17">
        <f>(L6/'2025년도'!L6)-1</f>
        <v>-1</v>
      </c>
      <c r="M7" s="48">
        <f>(M6/'2025년도'!M6)-1</f>
        <v>-1</v>
      </c>
      <c r="N7" s="48">
        <f>(N6/'2025년도'!N6)-1</f>
        <v>-1</v>
      </c>
      <c r="O7" s="79">
        <f>(O6/T7)-1</f>
        <v>4.572448609118096E-2</v>
      </c>
      <c r="P7" s="15"/>
      <c r="Q7" s="50"/>
      <c r="R7" s="57"/>
      <c r="S7" s="54"/>
      <c r="T7" s="14">
        <f>SUM('2025년도'!C6:J6)</f>
        <v>231364</v>
      </c>
    </row>
    <row r="8" spans="1:20" s="8" customFormat="1" ht="22.5" customHeight="1" x14ac:dyDescent="0.3">
      <c r="A8" s="140" t="s">
        <v>18</v>
      </c>
      <c r="B8" s="95" t="s">
        <v>15</v>
      </c>
      <c r="C8" s="73">
        <v>218.196</v>
      </c>
      <c r="D8" s="51">
        <v>178.524</v>
      </c>
      <c r="E8" s="73">
        <v>281.6712</v>
      </c>
      <c r="F8" s="51">
        <v>231.08940000000001</v>
      </c>
      <c r="G8" s="51">
        <v>172.57320000000001</v>
      </c>
      <c r="H8" s="73">
        <v>266.74040000000002</v>
      </c>
      <c r="I8" s="51">
        <v>245.91679999999999</v>
      </c>
      <c r="J8" s="125">
        <v>238.97559999999999</v>
      </c>
      <c r="K8" s="64">
        <v>211.21080000000001</v>
      </c>
      <c r="L8" s="108"/>
      <c r="M8" s="51"/>
      <c r="N8" s="91"/>
      <c r="O8" s="80">
        <f>SUM(C8:N8)</f>
        <v>2044.8974000000003</v>
      </c>
      <c r="P8" s="9"/>
      <c r="Q8" s="84"/>
      <c r="R8" s="83"/>
      <c r="S8" s="54"/>
    </row>
    <row r="9" spans="1:20" s="8" customFormat="1" ht="22.5" customHeight="1" x14ac:dyDescent="0.3">
      <c r="A9" s="140"/>
      <c r="B9" s="93" t="s">
        <v>1</v>
      </c>
      <c r="C9" s="103">
        <f>(C8/'2025년도'!C8)-1</f>
        <v>1.3007778296722838E-2</v>
      </c>
      <c r="D9" s="106">
        <f>(D8/'2025년도'!D8)-1</f>
        <v>-0.19707622117958612</v>
      </c>
      <c r="E9" s="103">
        <f>(E8/'2025년도'!E8)-1</f>
        <v>3.1894931584635522E-2</v>
      </c>
      <c r="F9" s="106">
        <f>(F8/'2025년도'!F8)-1</f>
        <v>3.0142523701943258E-2</v>
      </c>
      <c r="G9" s="106">
        <f>(G8/'2025년도'!G8)-1</f>
        <v>-0.19134994306706832</v>
      </c>
      <c r="H9" s="103">
        <f>(H8/'2025년도'!H8)-1</f>
        <v>0.16932937040251805</v>
      </c>
      <c r="I9" s="106">
        <f>(I8/'2025년도'!I8)-1</f>
        <v>-1.9960514160782483E-2</v>
      </c>
      <c r="J9" s="126">
        <f>(J8/'2025년도'!J8)-1</f>
        <v>0.18695271671052383</v>
      </c>
      <c r="K9" s="65">
        <f>(K8/'2025년도'!K8)-1</f>
        <v>0.14493036447254593</v>
      </c>
      <c r="L9" s="98">
        <f>(L8/'2025년도'!L8)-1</f>
        <v>-1</v>
      </c>
      <c r="M9" s="49">
        <f>(M8/'2025년도'!M8)-1</f>
        <v>-1</v>
      </c>
      <c r="N9" s="49">
        <f>(N8/'2025년도'!N8)-1</f>
        <v>-1</v>
      </c>
      <c r="O9" s="81">
        <f>(O8/T9)-1</f>
        <v>0.11815554679456031</v>
      </c>
      <c r="P9" s="9"/>
      <c r="Q9" s="50"/>
      <c r="R9" s="57"/>
      <c r="S9" s="54"/>
      <c r="T9" s="14">
        <f>SUM('2025년도'!C8:J8)</f>
        <v>1828.8130000000001</v>
      </c>
    </row>
    <row r="10" spans="1:20" s="8" customFormat="1" ht="22.5" customHeight="1" x14ac:dyDescent="0.3">
      <c r="A10" s="141" t="s">
        <v>17</v>
      </c>
      <c r="B10" s="94" t="s">
        <v>15</v>
      </c>
      <c r="C10" s="74">
        <v>1120.7339999999999</v>
      </c>
      <c r="D10" s="52">
        <v>1042.3818000000001</v>
      </c>
      <c r="E10" s="74">
        <v>1214.9549999999999</v>
      </c>
      <c r="F10" s="52">
        <v>1031.472</v>
      </c>
      <c r="G10" s="52">
        <v>868.81679999999994</v>
      </c>
      <c r="H10" s="119">
        <v>897.39800000000002</v>
      </c>
      <c r="I10" s="52">
        <v>801.21280000000002</v>
      </c>
      <c r="J10" s="127">
        <v>715.93520000000001</v>
      </c>
      <c r="K10" s="114">
        <v>827.98599999999999</v>
      </c>
      <c r="L10" s="109"/>
      <c r="M10" s="52"/>
      <c r="N10" s="92"/>
      <c r="O10" s="78">
        <f>SUM(C10:N10)</f>
        <v>8520.8916000000008</v>
      </c>
      <c r="P10" s="15"/>
      <c r="Q10" s="86"/>
      <c r="R10" s="85"/>
      <c r="S10" s="54"/>
    </row>
    <row r="11" spans="1:20" s="8" customFormat="1" ht="22.5" customHeight="1" x14ac:dyDescent="0.3">
      <c r="A11" s="141"/>
      <c r="B11" s="94" t="s">
        <v>1</v>
      </c>
      <c r="C11" s="102">
        <f>(C10/'2025년도'!C10)-1</f>
        <v>0.14512095388225799</v>
      </c>
      <c r="D11" s="105">
        <f>(D10/'2025년도'!D10)-1</f>
        <v>-0.13353718507051171</v>
      </c>
      <c r="E11" s="102">
        <f>(E10/'2025년도'!E10)-1</f>
        <v>-4.9679585454099562E-2</v>
      </c>
      <c r="F11" s="105">
        <f>(F10/'2025년도'!F10)-1</f>
        <v>5.964953823833552E-3</v>
      </c>
      <c r="G11" s="105">
        <f>(G10/'2025년도'!G10)-1</f>
        <v>-0.13422950008101497</v>
      </c>
      <c r="H11" s="102">
        <f>(H10/'2025년도'!H10)-1</f>
        <v>7.5882881722874274E-2</v>
      </c>
      <c r="I11" s="105">
        <f>(I10/'2025년도'!I10)-1</f>
        <v>6.0237408769343581E-3</v>
      </c>
      <c r="J11" s="124">
        <f>(J10/'2025년도'!J10)-1</f>
        <v>4.920698565445969E-2</v>
      </c>
      <c r="K11" s="63">
        <f>(K10/'2025년도'!K10)-1</f>
        <v>0.22051406327204703</v>
      </c>
      <c r="L11" s="17">
        <f>(L10/'2025년도'!L10)-1</f>
        <v>-1</v>
      </c>
      <c r="M11" s="48">
        <f>(M10/'2025년도'!M10)-1</f>
        <v>-1</v>
      </c>
      <c r="N11" s="48">
        <f>(N10/'2025년도'!N10)-1</f>
        <v>-1</v>
      </c>
      <c r="O11" s="79">
        <f>(O10/T11)-1</f>
        <v>9.2148178848903139E-2</v>
      </c>
      <c r="P11" s="15"/>
      <c r="Q11" s="50"/>
      <c r="R11" s="57"/>
      <c r="S11" s="54"/>
      <c r="T11" s="14">
        <f>SUM('2025년도'!C10:J10)</f>
        <v>7801.9556000000002</v>
      </c>
    </row>
    <row r="12" spans="1:20" s="8" customFormat="1" ht="22.5" customHeight="1" x14ac:dyDescent="0.3">
      <c r="A12" s="140" t="s">
        <v>16</v>
      </c>
      <c r="B12" s="95" t="s">
        <v>15</v>
      </c>
      <c r="C12" s="73">
        <v>397</v>
      </c>
      <c r="D12" s="51">
        <v>414</v>
      </c>
      <c r="E12" s="73">
        <v>403</v>
      </c>
      <c r="F12" s="51">
        <v>469</v>
      </c>
      <c r="G12" s="51">
        <v>429</v>
      </c>
      <c r="H12" s="73">
        <v>420</v>
      </c>
      <c r="I12" s="51">
        <v>461</v>
      </c>
      <c r="J12" s="125">
        <v>463</v>
      </c>
      <c r="K12" s="64">
        <v>438</v>
      </c>
      <c r="L12" s="108"/>
      <c r="M12" s="51"/>
      <c r="N12" s="91"/>
      <c r="O12" s="80">
        <f>SUM(C12:N12)</f>
        <v>3894</v>
      </c>
      <c r="P12" s="9"/>
      <c r="Q12" s="84"/>
      <c r="R12" s="83"/>
      <c r="S12" s="54"/>
    </row>
    <row r="13" spans="1:20" ht="22.5" customHeight="1" thickBot="1" x14ac:dyDescent="0.35">
      <c r="A13" s="142"/>
      <c r="B13" s="96" t="s">
        <v>1</v>
      </c>
      <c r="C13" s="104">
        <f>(C12/'2025년도'!C12)-1</f>
        <v>-0.1571125265392781</v>
      </c>
      <c r="D13" s="107">
        <f>(D12/'2025년도'!D12)-1</f>
        <v>8.0939947780678922E-2</v>
      </c>
      <c r="E13" s="104">
        <f>(E12/'2025년도'!E12)-1</f>
        <v>-0.11428571428571432</v>
      </c>
      <c r="F13" s="107">
        <f>(F12/'2025년도'!F12)-1</f>
        <v>-0.18150087260034908</v>
      </c>
      <c r="G13" s="107">
        <f>(G12/'2025년도'!G12)-1</f>
        <v>7.5187969924812137E-2</v>
      </c>
      <c r="H13" s="104">
        <f>(H12/'2025년도'!H12)-1</f>
        <v>-1.4084507042253502E-2</v>
      </c>
      <c r="I13" s="107">
        <f>(I12/'2025년도'!I12)-1</f>
        <v>5.7339449541284448E-2</v>
      </c>
      <c r="J13" s="128">
        <f>(J12/'2025년도'!J12)-1</f>
        <v>-0.1027131782945736</v>
      </c>
      <c r="K13" s="66">
        <f>(K12/'2025년도'!K12)-1</f>
        <v>-2.277904328018221E-3</v>
      </c>
      <c r="L13" s="6">
        <f>(L12/'2025년도'!L12)-1</f>
        <v>-1</v>
      </c>
      <c r="M13" s="69">
        <f>(M12/'2025년도'!M12)-1</f>
        <v>-1</v>
      </c>
      <c r="N13" s="69">
        <f>(N12/'2025년도'!N12)-1</f>
        <v>-1</v>
      </c>
      <c r="O13" s="82">
        <f>(O12/T13)-1</f>
        <v>6.4225198141568685E-2</v>
      </c>
      <c r="P13" s="4"/>
      <c r="Q13" s="50"/>
      <c r="R13" s="57"/>
      <c r="S13" s="55"/>
      <c r="T13" s="2">
        <f>SUM('2025년도'!C12:J12)</f>
        <v>3659</v>
      </c>
    </row>
    <row r="14" spans="1:20" x14ac:dyDescent="0.3">
      <c r="C14" s="67"/>
      <c r="D14" s="67"/>
      <c r="E14" s="67"/>
      <c r="F14" s="67"/>
      <c r="G14" s="67"/>
      <c r="H14" s="67"/>
      <c r="I14" s="67"/>
      <c r="J14" s="67"/>
      <c r="K14" s="67"/>
      <c r="L14" s="67"/>
      <c r="M14" s="67"/>
      <c r="N14" s="67"/>
      <c r="O14" s="67"/>
      <c r="R14" s="58"/>
      <c r="S14" s="55"/>
    </row>
    <row r="15" spans="1:20" x14ac:dyDescent="0.3">
      <c r="C15" s="67"/>
      <c r="D15" s="67"/>
      <c r="E15" s="67"/>
      <c r="F15" s="67"/>
      <c r="G15" s="67"/>
      <c r="H15" s="67"/>
      <c r="I15" s="67"/>
      <c r="J15" s="67"/>
      <c r="K15" s="67"/>
      <c r="L15" s="67"/>
      <c r="M15" s="67"/>
      <c r="N15" s="67"/>
      <c r="O15" s="67"/>
      <c r="R15" s="58"/>
      <c r="S15" s="55"/>
    </row>
    <row r="16" spans="1:20" x14ac:dyDescent="0.3">
      <c r="C16" s="67"/>
      <c r="D16" s="67"/>
      <c r="E16" s="67"/>
      <c r="F16" s="67"/>
      <c r="G16" s="67"/>
      <c r="H16" s="67"/>
      <c r="I16" s="67"/>
      <c r="J16" s="67"/>
      <c r="K16" s="67"/>
      <c r="L16" s="67"/>
      <c r="M16" s="67"/>
      <c r="N16" s="67"/>
      <c r="O16" s="67"/>
      <c r="R16" s="58"/>
      <c r="S16" s="55"/>
    </row>
    <row r="17" spans="1:19" x14ac:dyDescent="0.3">
      <c r="C17" s="67"/>
      <c r="D17" s="67"/>
      <c r="E17" s="67"/>
      <c r="F17" s="67"/>
      <c r="G17" s="67"/>
      <c r="H17" s="67"/>
      <c r="I17" s="67"/>
      <c r="J17" s="67"/>
      <c r="K17" s="67"/>
      <c r="L17" s="67"/>
      <c r="M17" s="67"/>
      <c r="N17" s="67"/>
      <c r="O17" s="67"/>
      <c r="R17" s="58"/>
      <c r="S17" s="55"/>
    </row>
    <row r="18" spans="1:19" x14ac:dyDescent="0.3">
      <c r="A18" s="110" t="s">
        <v>28</v>
      </c>
      <c r="B18" s="111">
        <f>SUM(C18:N18)</f>
        <v>870219</v>
      </c>
      <c r="C18" s="111">
        <f>SUM(C4,C6)</f>
        <v>139767</v>
      </c>
      <c r="D18" s="111">
        <f t="shared" ref="D18:G18" si="0">SUM(D4,D6)</f>
        <v>102895</v>
      </c>
      <c r="E18" s="111">
        <f t="shared" si="0"/>
        <v>69691</v>
      </c>
      <c r="F18" s="111">
        <f t="shared" si="0"/>
        <v>59028</v>
      </c>
      <c r="G18" s="111">
        <f t="shared" si="0"/>
        <v>66428</v>
      </c>
      <c r="H18" s="111">
        <f t="shared" ref="H18:O18" si="1">SUM(H4,H6)</f>
        <v>102707</v>
      </c>
      <c r="I18" s="111">
        <f t="shared" si="1"/>
        <v>121291</v>
      </c>
      <c r="J18" s="111">
        <f t="shared" si="1"/>
        <v>116841</v>
      </c>
      <c r="K18" s="111">
        <f t="shared" si="1"/>
        <v>91571</v>
      </c>
      <c r="L18" s="111">
        <f t="shared" si="1"/>
        <v>0</v>
      </c>
      <c r="M18" s="111">
        <f t="shared" si="1"/>
        <v>0</v>
      </c>
      <c r="N18" s="111">
        <f t="shared" si="1"/>
        <v>0</v>
      </c>
      <c r="O18" s="111">
        <f t="shared" si="1"/>
        <v>870219</v>
      </c>
      <c r="R18" s="58"/>
      <c r="S18" s="55"/>
    </row>
    <row r="19" spans="1:19" x14ac:dyDescent="0.3">
      <c r="A19" s="110" t="s">
        <v>29</v>
      </c>
      <c r="B19" s="112">
        <f>SUM(C19:N19)</f>
        <v>10565.788999999999</v>
      </c>
      <c r="C19" s="112">
        <f>SUM(C8,C10)</f>
        <v>1338.9299999999998</v>
      </c>
      <c r="D19" s="112">
        <f t="shared" ref="D19:G19" si="2">SUM(D8,D10)</f>
        <v>1220.9058</v>
      </c>
      <c r="E19" s="112">
        <f t="shared" si="2"/>
        <v>1496.6261999999999</v>
      </c>
      <c r="F19" s="112">
        <f t="shared" si="2"/>
        <v>1262.5614</v>
      </c>
      <c r="G19" s="112">
        <f t="shared" si="2"/>
        <v>1041.3899999999999</v>
      </c>
      <c r="H19" s="112">
        <f t="shared" ref="H19:O19" si="3">SUM(H8,H10)</f>
        <v>1164.1384</v>
      </c>
      <c r="I19" s="112">
        <f t="shared" si="3"/>
        <v>1047.1296</v>
      </c>
      <c r="J19" s="112">
        <f t="shared" si="3"/>
        <v>954.91079999999999</v>
      </c>
      <c r="K19" s="112">
        <f t="shared" si="3"/>
        <v>1039.1967999999999</v>
      </c>
      <c r="L19" s="112">
        <f t="shared" si="3"/>
        <v>0</v>
      </c>
      <c r="M19" s="112">
        <f t="shared" si="3"/>
        <v>0</v>
      </c>
      <c r="N19" s="112">
        <f t="shared" si="3"/>
        <v>0</v>
      </c>
      <c r="O19" s="112">
        <f t="shared" si="3"/>
        <v>10565.789000000001</v>
      </c>
      <c r="R19" s="58"/>
      <c r="S19" s="55"/>
    </row>
    <row r="22" spans="1:19" x14ac:dyDescent="0.3">
      <c r="C22" s="115"/>
      <c r="D22" s="115"/>
      <c r="E22" s="115"/>
      <c r="F22" s="115"/>
      <c r="G22" s="115"/>
      <c r="H22" s="115"/>
      <c r="I22" s="115"/>
    </row>
    <row r="23" spans="1:19" x14ac:dyDescent="0.3">
      <c r="C23" s="67"/>
      <c r="D23" s="67"/>
      <c r="E23" s="67"/>
      <c r="F23" s="67"/>
      <c r="G23" s="67"/>
      <c r="H23" s="67"/>
      <c r="I23" s="67"/>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2025년도</vt:lpstr>
      <vt:lpstr>2026년도</vt:lpstr>
      <vt:lpstr>'2025년도'!Print_Area</vt:lpstr>
      <vt:lpstr>'2026년도'!Print_Area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2026-10-22T01:13:54Z</dcterms:modified>
</cp:coreProperties>
</file>